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aw\Documents\WhalersAtNick\NS\"/>
    </mc:Choice>
  </mc:AlternateContent>
  <bookViews>
    <workbookView xWindow="0" yWindow="0" windowWidth="23040" windowHeight="8832"/>
  </bookViews>
  <sheets>
    <sheet name="DistTime&amp;Alerts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" i="7" l="1"/>
  <c r="E103" i="7"/>
  <c r="D103" i="7"/>
  <c r="E102" i="7"/>
  <c r="J102" i="7" s="1"/>
  <c r="L101" i="7"/>
  <c r="G101" i="7"/>
  <c r="G103" i="7" s="1"/>
  <c r="D101" i="7"/>
  <c r="L100" i="7"/>
  <c r="D100" i="7"/>
  <c r="G100" i="7" s="1"/>
  <c r="H100" i="7" s="1"/>
  <c r="D99" i="7"/>
  <c r="L98" i="7"/>
  <c r="D98" i="7" s="1"/>
  <c r="G98" i="7" s="1"/>
  <c r="H98" i="7" s="1"/>
  <c r="L97" i="7"/>
  <c r="D97" i="7" s="1"/>
  <c r="L96" i="7"/>
  <c r="D96" i="7"/>
  <c r="G96" i="7" s="1"/>
  <c r="H96" i="7" s="1"/>
  <c r="D95" i="7"/>
  <c r="L94" i="7"/>
  <c r="G94" i="7"/>
  <c r="H94" i="7" s="1"/>
  <c r="D94" i="7"/>
  <c r="L93" i="7"/>
  <c r="G93" i="7"/>
  <c r="H93" i="7" s="1"/>
  <c r="D93" i="7"/>
  <c r="L92" i="7"/>
  <c r="G92" i="7"/>
  <c r="H92" i="7" s="1"/>
  <c r="D92" i="7"/>
  <c r="L91" i="7"/>
  <c r="D91" i="7" s="1"/>
  <c r="G91" i="7" s="1"/>
  <c r="H91" i="7" s="1"/>
  <c r="G90" i="7"/>
  <c r="H90" i="7" s="1"/>
  <c r="D90" i="7"/>
  <c r="F89" i="7"/>
  <c r="D89" i="7"/>
  <c r="F92" i="7" s="1"/>
  <c r="L88" i="7"/>
  <c r="G88" i="7"/>
  <c r="H88" i="7" s="1"/>
  <c r="D88" i="7"/>
  <c r="L87" i="7"/>
  <c r="G87" i="7"/>
  <c r="H87" i="7" s="1"/>
  <c r="D87" i="7"/>
  <c r="L86" i="7"/>
  <c r="G86" i="7"/>
  <c r="H86" i="7" s="1"/>
  <c r="D86" i="7"/>
  <c r="D85" i="7"/>
  <c r="G85" i="7" s="1"/>
  <c r="H85" i="7" s="1"/>
  <c r="D84" i="7"/>
  <c r="G84" i="7" s="1"/>
  <c r="H84" i="7" s="1"/>
  <c r="H83" i="7"/>
  <c r="G83" i="7"/>
  <c r="D83" i="7"/>
  <c r="G82" i="7"/>
  <c r="H82" i="7" s="1"/>
  <c r="D82" i="7"/>
  <c r="F81" i="7"/>
  <c r="D81" i="7"/>
  <c r="G81" i="7" s="1"/>
  <c r="H81" i="7" s="1"/>
  <c r="D80" i="7"/>
  <c r="G80" i="7" s="1"/>
  <c r="H80" i="7" s="1"/>
  <c r="D79" i="7"/>
  <c r="G79" i="7" s="1"/>
  <c r="H79" i="7" s="1"/>
  <c r="H78" i="7"/>
  <c r="G78" i="7"/>
  <c r="D78" i="7"/>
  <c r="G77" i="7"/>
  <c r="H77" i="7" s="1"/>
  <c r="D77" i="7"/>
  <c r="D76" i="7"/>
  <c r="G76" i="7" s="1"/>
  <c r="H76" i="7" s="1"/>
  <c r="D75" i="7"/>
  <c r="G75" i="7" s="1"/>
  <c r="H75" i="7" s="1"/>
  <c r="H74" i="7"/>
  <c r="G74" i="7"/>
  <c r="D74" i="7"/>
  <c r="G73" i="7"/>
  <c r="H73" i="7" s="1"/>
  <c r="D73" i="7"/>
  <c r="F72" i="7"/>
  <c r="D72" i="7"/>
  <c r="G72" i="7" s="1"/>
  <c r="H72" i="7" s="1"/>
  <c r="D71" i="7"/>
  <c r="G71" i="7" s="1"/>
  <c r="H71" i="7" s="1"/>
  <c r="D70" i="7"/>
  <c r="G70" i="7" s="1"/>
  <c r="H70" i="7" s="1"/>
  <c r="H69" i="7"/>
  <c r="G69" i="7"/>
  <c r="D69" i="7"/>
  <c r="G68" i="7"/>
  <c r="H68" i="7" s="1"/>
  <c r="D68" i="7"/>
  <c r="D67" i="7"/>
  <c r="G67" i="7" s="1"/>
  <c r="H67" i="7" s="1"/>
  <c r="D66" i="7"/>
  <c r="G66" i="7" s="1"/>
  <c r="H66" i="7" s="1"/>
  <c r="H65" i="7"/>
  <c r="G65" i="7"/>
  <c r="D65" i="7"/>
  <c r="F65" i="7" s="1"/>
  <c r="H64" i="7"/>
  <c r="G64" i="7"/>
  <c r="D64" i="7"/>
  <c r="G63" i="7"/>
  <c r="H63" i="7" s="1"/>
  <c r="D63" i="7"/>
  <c r="G62" i="7"/>
  <c r="H62" i="7" s="1"/>
  <c r="D62" i="7"/>
  <c r="F62" i="7" s="1"/>
  <c r="D61" i="7"/>
  <c r="G60" i="7"/>
  <c r="H60" i="7" s="1"/>
  <c r="D60" i="7"/>
  <c r="D59" i="7"/>
  <c r="G58" i="7"/>
  <c r="H58" i="7" s="1"/>
  <c r="D58" i="7"/>
  <c r="D57" i="7"/>
  <c r="G57" i="7" s="1"/>
  <c r="H57" i="7" s="1"/>
  <c r="G56" i="7"/>
  <c r="H56" i="7" s="1"/>
  <c r="D56" i="7"/>
  <c r="F56" i="7" s="1"/>
  <c r="G55" i="7"/>
  <c r="H55" i="7" s="1"/>
  <c r="D55" i="7"/>
  <c r="D54" i="7"/>
  <c r="G54" i="7" s="1"/>
  <c r="H54" i="7" s="1"/>
  <c r="D53" i="7"/>
  <c r="H52" i="7"/>
  <c r="G52" i="7"/>
  <c r="F52" i="7"/>
  <c r="D52" i="7"/>
  <c r="H51" i="7"/>
  <c r="G51" i="7"/>
  <c r="F51" i="7"/>
  <c r="D51" i="7"/>
  <c r="H50" i="7"/>
  <c r="G50" i="7"/>
  <c r="F50" i="7"/>
  <c r="D50" i="7"/>
  <c r="H48" i="7"/>
  <c r="G48" i="7"/>
  <c r="F48" i="7"/>
  <c r="D48" i="7"/>
  <c r="G47" i="7"/>
  <c r="H47" i="7" s="1"/>
  <c r="F47" i="7"/>
  <c r="D47" i="7"/>
  <c r="D46" i="7"/>
  <c r="G45" i="7"/>
  <c r="G102" i="7" s="1"/>
  <c r="D45" i="7"/>
  <c r="D102" i="7" s="1"/>
  <c r="G44" i="7"/>
  <c r="H44" i="7" s="1"/>
  <c r="D44" i="7"/>
  <c r="F44" i="7" s="1"/>
  <c r="G43" i="7"/>
  <c r="H43" i="7" s="1"/>
  <c r="D43" i="7"/>
  <c r="F43" i="7" s="1"/>
  <c r="D42" i="7"/>
  <c r="F42" i="7" s="1"/>
  <c r="D41" i="7"/>
  <c r="G40" i="7"/>
  <c r="H40" i="7" s="1"/>
  <c r="F40" i="7"/>
  <c r="D40" i="7"/>
  <c r="G39" i="7"/>
  <c r="H39" i="7" s="1"/>
  <c r="F39" i="7"/>
  <c r="D39" i="7"/>
  <c r="G38" i="7"/>
  <c r="H38" i="7" s="1"/>
  <c r="F38" i="7"/>
  <c r="D38" i="7"/>
  <c r="G37" i="7"/>
  <c r="H37" i="7" s="1"/>
  <c r="F37" i="7"/>
  <c r="D37" i="7"/>
  <c r="G36" i="7"/>
  <c r="H36" i="7" s="1"/>
  <c r="F36" i="7"/>
  <c r="D36" i="7"/>
  <c r="D35" i="7"/>
  <c r="G35" i="7" s="1"/>
  <c r="H35" i="7" s="1"/>
  <c r="D34" i="7"/>
  <c r="G34" i="7" s="1"/>
  <c r="H34" i="7" s="1"/>
  <c r="D33" i="7"/>
  <c r="G33" i="7" s="1"/>
  <c r="H33" i="7" s="1"/>
  <c r="G32" i="7"/>
  <c r="H32" i="7" s="1"/>
  <c r="D32" i="7"/>
  <c r="F32" i="7" s="1"/>
  <c r="G31" i="7"/>
  <c r="H31" i="7" s="1"/>
  <c r="D31" i="7"/>
  <c r="G30" i="7"/>
  <c r="H30" i="7" s="1"/>
  <c r="F30" i="7"/>
  <c r="D30" i="7"/>
  <c r="G29" i="7"/>
  <c r="H29" i="7" s="1"/>
  <c r="F29" i="7"/>
  <c r="D29" i="7"/>
  <c r="G28" i="7"/>
  <c r="H28" i="7" s="1"/>
  <c r="F28" i="7"/>
  <c r="D28" i="7"/>
  <c r="G27" i="7"/>
  <c r="H27" i="7" s="1"/>
  <c r="D27" i="7"/>
  <c r="D26" i="7"/>
  <c r="G26" i="7" s="1"/>
  <c r="H26" i="7" s="1"/>
  <c r="D25" i="7"/>
  <c r="F27" i="7" s="1"/>
  <c r="D22" i="7"/>
  <c r="G22" i="7" s="1"/>
  <c r="H22" i="7" s="1"/>
  <c r="D21" i="7"/>
  <c r="G21" i="7" s="1"/>
  <c r="H21" i="7" s="1"/>
  <c r="D20" i="7"/>
  <c r="G20" i="7" s="1"/>
  <c r="H20" i="7" s="1"/>
  <c r="G19" i="7"/>
  <c r="H19" i="7" s="1"/>
  <c r="D19" i="7"/>
  <c r="G18" i="7"/>
  <c r="H18" i="7" s="1"/>
  <c r="F18" i="7"/>
  <c r="D18" i="7"/>
  <c r="G17" i="7"/>
  <c r="H17" i="7" s="1"/>
  <c r="F17" i="7"/>
  <c r="D17" i="7"/>
  <c r="G16" i="7"/>
  <c r="H16" i="7" s="1"/>
  <c r="D16" i="7"/>
  <c r="D15" i="7"/>
  <c r="G15" i="7" s="1"/>
  <c r="H15" i="7" s="1"/>
  <c r="D13" i="7"/>
  <c r="F12" i="7" s="1"/>
  <c r="D12" i="7"/>
  <c r="G12" i="7" s="1"/>
  <c r="H12" i="7" s="1"/>
  <c r="D10" i="7"/>
  <c r="G10" i="7" s="1"/>
  <c r="H10" i="7" s="1"/>
  <c r="D9" i="7"/>
  <c r="G9" i="7" s="1"/>
  <c r="H9" i="7" s="1"/>
  <c r="D7" i="7"/>
  <c r="G7" i="7" s="1"/>
  <c r="H7" i="7" s="1"/>
  <c r="G5" i="7"/>
  <c r="H5" i="7" s="1"/>
  <c r="D5" i="7"/>
  <c r="F5" i="7" s="1"/>
  <c r="G4" i="7"/>
  <c r="H4" i="7" s="1"/>
  <c r="D4" i="7"/>
  <c r="G97" i="7" l="1"/>
  <c r="H97" i="7" s="1"/>
  <c r="F97" i="7"/>
  <c r="F101" i="7"/>
  <c r="F13" i="7"/>
  <c r="H45" i="7"/>
  <c r="H102" i="7" s="1"/>
  <c r="G89" i="7"/>
  <c r="H89" i="7" s="1"/>
  <c r="H101" i="7"/>
  <c r="F16" i="7"/>
  <c r="F25" i="7"/>
  <c r="G13" i="7"/>
  <c r="H13" i="7" s="1"/>
  <c r="F21" i="7"/>
  <c r="G25" i="7"/>
  <c r="H25" i="7" s="1"/>
  <c r="F9" i="7"/>
  <c r="F45" i="7"/>
  <c r="J61" i="7" s="1"/>
  <c r="J62" i="7" l="1"/>
  <c r="H103" i="7"/>
</calcChain>
</file>

<file path=xl/sharedStrings.xml><?xml version="1.0" encoding="utf-8"?>
<sst xmlns="http://schemas.openxmlformats.org/spreadsheetml/2006/main" count="251" uniqueCount="204">
  <si>
    <t>Henley to Windsor</t>
  </si>
  <si>
    <t>Henley Sonning Henley</t>
  </si>
  <si>
    <t>Abingdon to Henley</t>
  </si>
  <si>
    <t>Lechlade to Abingdon</t>
  </si>
  <si>
    <t>Henley to Walton</t>
  </si>
  <si>
    <t>Whitchurch to Henley</t>
  </si>
  <si>
    <t>Godalming (Wey) to Kingston</t>
  </si>
  <si>
    <t>Miles</t>
  </si>
  <si>
    <t>Locks</t>
  </si>
  <si>
    <t>Km</t>
  </si>
  <si>
    <t>Lee &amp; Stort</t>
  </si>
  <si>
    <t>24?</t>
  </si>
  <si>
    <t>??</t>
  </si>
  <si>
    <t>Footbridge</t>
  </si>
  <si>
    <t>Blakes Lock</t>
  </si>
  <si>
    <t>County Lock No 106</t>
  </si>
  <si>
    <t>Fobney Lock No 105</t>
  </si>
  <si>
    <t>Southcote Lock No 104</t>
  </si>
  <si>
    <t>Burghfield Lock No 103</t>
  </si>
  <si>
    <t>Garston Lock No 102</t>
  </si>
  <si>
    <t>Sulhampstead Lock No 100</t>
  </si>
  <si>
    <t>Tyle Mill Lock No 99</t>
  </si>
  <si>
    <t>Towney Lock No 97</t>
  </si>
  <si>
    <t>Padworth Lock No 96</t>
  </si>
  <si>
    <t>Aldermaston Lock No 95</t>
  </si>
  <si>
    <t>Woolhampton Mill Lock No 94</t>
  </si>
  <si>
    <t>Heals Lock No 93</t>
  </si>
  <si>
    <t>Also called Hales Lock</t>
  </si>
  <si>
    <t>Midgham Lock No 92</t>
  </si>
  <si>
    <t>Colthrop Lock No 91</t>
  </si>
  <si>
    <t>Monkey Marsh Lock No 90</t>
  </si>
  <si>
    <t>Widmead Lock No 89</t>
  </si>
  <si>
    <t>Bulls Lock No 88</t>
  </si>
  <si>
    <t>Ham Mills Lock No 87</t>
  </si>
  <si>
    <t>Greenham Lock No 86</t>
  </si>
  <si>
    <t>High Bridge Reading</t>
  </si>
  <si>
    <t>Yield Hall Place Bridge</t>
  </si>
  <si>
    <t>Delphi Bridge</t>
  </si>
  <si>
    <t>Cooks Bridge</t>
  </si>
  <si>
    <t>Caution, Traffic Lights Control</t>
  </si>
  <si>
    <t>Bridge Street Bridge No 2</t>
  </si>
  <si>
    <t>Inner Distribution Road Bridge No 4</t>
  </si>
  <si>
    <t>Berkeley Avenue Bridge No 5</t>
  </si>
  <si>
    <t>Berkeley Avenue Pipe Bridge</t>
  </si>
  <si>
    <t>Rose Kiln Lane Bridge No 8</t>
  </si>
  <si>
    <t>Reading Relief Road Bridge</t>
  </si>
  <si>
    <t>Waterworks Bridge No 9</t>
  </si>
  <si>
    <t>Southcote Railway Bridge No 11</t>
  </si>
  <si>
    <t>Milkmaids Footbridge No 12</t>
  </si>
  <si>
    <t>Burghfield Island Entrance No 1</t>
  </si>
  <si>
    <t>Burghfield Island Entrance No 2</t>
  </si>
  <si>
    <t>The Cunning Man Pub</t>
  </si>
  <si>
    <t>Swans Bridge No 15</t>
  </si>
  <si>
    <t>Hisseys Bridge No 17</t>
  </si>
  <si>
    <t>M4 Motorway Bridge No 18</t>
  </si>
  <si>
    <t>Quarry Bridge</t>
  </si>
  <si>
    <t>Sheffield Lock No 101</t>
  </si>
  <si>
    <t>Theale Swing Bridge No 19</t>
  </si>
  <si>
    <t>Gravel Works Conveyor Bridge No 20 (demolished)</t>
  </si>
  <si>
    <t>Sulhamstead Swing Bridge No 21</t>
  </si>
  <si>
    <t>Draper's Osier Bed Stream Leaves</t>
  </si>
  <si>
    <t>BW Services below Tyle Mill Lock</t>
  </si>
  <si>
    <t>Tyle Mill Swing Bridge No 23</t>
  </si>
  <si>
    <t>Ufton Swing Bridge No 25</t>
  </si>
  <si>
    <t>Towney Bridge No 26</t>
  </si>
  <si>
    <t>Padworth Swing Bridge No 27</t>
  </si>
  <si>
    <t>Aldermaston Lift Bridge No 28</t>
  </si>
  <si>
    <t>Aldermaston Footbridge No 28A</t>
  </si>
  <si>
    <t>Frouds Bridge No 29</t>
  </si>
  <si>
    <t>Wickham Knight Bridge No 30</t>
  </si>
  <si>
    <t>Woolhampton Swing Bridge No 31</t>
  </si>
  <si>
    <t>Woolhampton Pipe Bridge</t>
  </si>
  <si>
    <t>Site of bridge 32</t>
  </si>
  <si>
    <t>Oxlease Swing Bridge No 33</t>
  </si>
  <si>
    <t>Cranwells Swing Bridge No 35</t>
  </si>
  <si>
    <t>Midgham Bridge No 36</t>
  </si>
  <si>
    <t>Colthrop Footbridge No 37</t>
  </si>
  <si>
    <t>Colthrop Pipe Bridge No 38</t>
  </si>
  <si>
    <t>Reed Board Mill Bridge No 39</t>
  </si>
  <si>
    <t>Colthrop Lock Pipe Bridge</t>
  </si>
  <si>
    <t>Thatcham Bridge No 42</t>
  </si>
  <si>
    <t>Monkey Marsh Swing Bridge No 44</t>
  </si>
  <si>
    <t>Hambridge Lane Railway Bridge No 45</t>
  </si>
  <si>
    <t>Bulls Bridge No 46</t>
  </si>
  <si>
    <t>Carries the towing path over the River Kennet which enters the waterway below the lock</t>
  </si>
  <si>
    <t>Bulls Swing Bridge No 48</t>
  </si>
  <si>
    <t>Lakeside Bridge</t>
  </si>
  <si>
    <t>Lake outfall (no access)</t>
  </si>
  <si>
    <t>Ham Bridge No 50</t>
  </si>
  <si>
    <t>Ham Manor Marina</t>
  </si>
  <si>
    <t>Whitehouse Bridge No 53</t>
  </si>
  <si>
    <t>Winding Hole below Greenham Lock</t>
  </si>
  <si>
    <t>Greenham Bridge No 56</t>
  </si>
  <si>
    <t>Mill Lane Wharf</t>
  </si>
  <si>
    <t>Thames &amp; Kennet Marina</t>
  </si>
  <si>
    <t>Thames Valley Busines Park</t>
  </si>
  <si>
    <t>Meadow by Thames</t>
  </si>
  <si>
    <t>Sonning Lock</t>
  </si>
  <si>
    <t>Sonning Bridge</t>
  </si>
  <si>
    <t>Shiplake Lock</t>
  </si>
  <si>
    <t>Shiplake Railway Bridge</t>
  </si>
  <si>
    <t>Ferry Lane Arm</t>
  </si>
  <si>
    <t>Wargrave</t>
  </si>
  <si>
    <t>Willow Marina</t>
  </si>
  <si>
    <t>Marsh Lock</t>
  </si>
  <si>
    <t>The Henley Rowing Club</t>
  </si>
  <si>
    <t>Singers Warf</t>
  </si>
  <si>
    <t>Henley Bridge</t>
  </si>
  <si>
    <t>Rail Bridge</t>
  </si>
  <si>
    <t>Great Western &amp; footbridge</t>
  </si>
  <si>
    <t>Shiplake College</t>
  </si>
  <si>
    <t>Molly mooring UTRC</t>
  </si>
  <si>
    <t>No prob!</t>
  </si>
  <si>
    <t>6.6 hrs would be "Half time"</t>
  </si>
  <si>
    <t>Re-start Kms</t>
  </si>
  <si>
    <t>Row Barge on Canal.  Angel nearby.</t>
  </si>
  <si>
    <t>Oracle</t>
  </si>
  <si>
    <t>Watlington St Br</t>
  </si>
  <si>
    <t>Kings Rd Br</t>
  </si>
  <si>
    <t>Bell &amp; Dragon</t>
  </si>
  <si>
    <t>"Fishermans Cott"</t>
  </si>
  <si>
    <t>Jolly Anglers</t>
  </si>
  <si>
    <t>Medway. Yalding area to Upnor</t>
  </si>
  <si>
    <t>K&amp;A Tea Rooms below bridge</t>
  </si>
  <si>
    <t>"Spring Inn" to north</t>
  </si>
  <si>
    <t>"Cunning Man" pub</t>
  </si>
  <si>
    <t>"Coach and Horses" to north</t>
  </si>
  <si>
    <t>Midgeham sta to north</t>
  </si>
  <si>
    <t>.</t>
  </si>
  <si>
    <t>Reading Sailing Club "slip" - PW</t>
  </si>
  <si>
    <t>Pic looks 2m</t>
  </si>
  <si>
    <t>Pic looks 2m+</t>
  </si>
  <si>
    <t>Pic looks 3m+</t>
  </si>
  <si>
    <t>Pic looks 3m</t>
  </si>
  <si>
    <t>3m+</t>
  </si>
  <si>
    <t>Pic looks 1m+</t>
  </si>
  <si>
    <t>Pic looks 1m</t>
  </si>
  <si>
    <t>Demolished?</t>
  </si>
  <si>
    <t>2m+</t>
  </si>
  <si>
    <t>"Canal Experience" O/N mooring?</t>
  </si>
  <si>
    <t>The Outlook</t>
  </si>
  <si>
    <t>Preferred night mooring</t>
  </si>
  <si>
    <t>Alternative night mooring</t>
  </si>
  <si>
    <t>Fox &amp; Hounds, S.  Theale station N.</t>
  </si>
  <si>
    <t>1m?</t>
  </si>
  <si>
    <t>Pic looks 0.4m</t>
  </si>
  <si>
    <t>Tea rooms</t>
  </si>
  <si>
    <t>Ices?</t>
  </si>
  <si>
    <t>Henley Piazza</t>
  </si>
  <si>
    <t>"Lunch time"?</t>
  </si>
  <si>
    <t>Sunday totals&gt;&gt;</t>
  </si>
  <si>
    <t>Saturday totals&gt;&gt;</t>
  </si>
  <si>
    <t>Sunset Oct 21st Henley 17:57</t>
  </si>
  <si>
    <t>SLIPWAY</t>
  </si>
  <si>
    <t>Woolhampton Village 200 yards north.</t>
  </si>
  <si>
    <t>Bridge is over the weir entrance not river</t>
  </si>
  <si>
    <t>Beware weir below lock.Shoal across river.</t>
  </si>
  <si>
    <r>
      <t>Miles</t>
    </r>
    <r>
      <rPr>
        <sz val="11"/>
        <color theme="1"/>
        <rFont val="Calibri"/>
        <family val="2"/>
        <scheme val="minor"/>
      </rPr>
      <t xml:space="preserve"> from  start</t>
    </r>
  </si>
  <si>
    <r>
      <t>Locks</t>
    </r>
    <r>
      <rPr>
        <sz val="11"/>
        <color theme="1"/>
        <rFont val="Calibri"/>
        <family val="2"/>
        <scheme val="minor"/>
      </rPr>
      <t xml:space="preserve"> from start</t>
    </r>
  </si>
  <si>
    <t>Km from start</t>
  </si>
  <si>
    <t>Bridge Height metres.  (&amp; other notes)</t>
  </si>
  <si>
    <r>
      <rPr>
        <b/>
        <sz val="11"/>
        <color theme="1"/>
        <rFont val="Calibri"/>
        <family val="2"/>
        <scheme val="minor"/>
      </rPr>
      <t>Mins</t>
    </r>
    <r>
      <rPr>
        <sz val="11"/>
        <color theme="1"/>
        <rFont val="Calibri"/>
        <family val="2"/>
        <scheme val="minor"/>
      </rPr>
      <t xml:space="preserve"> from start</t>
    </r>
  </si>
  <si>
    <r>
      <rPr>
        <b/>
        <sz val="11"/>
        <color theme="1"/>
        <rFont val="Calibri"/>
        <family val="2"/>
        <scheme val="minor"/>
      </rPr>
      <t>Hrs</t>
    </r>
    <r>
      <rPr>
        <sz val="11"/>
        <color theme="1"/>
        <rFont val="Calibri"/>
        <family val="2"/>
        <scheme val="minor"/>
      </rPr>
      <t xml:space="preserve"> from start</t>
    </r>
  </si>
  <si>
    <t>Swan pub to north. Thatcham sta. 200 yds east</t>
  </si>
  <si>
    <t>Minutes per lock assumed &gt;&gt;</t>
  </si>
  <si>
    <t>Thames Kms</t>
  </si>
  <si>
    <t>Sat. Hrs at Locks, based on assumption above&gt;</t>
  </si>
  <si>
    <t>Sun. Hrs at Locks, based on assumption above&gt;</t>
  </si>
  <si>
    <t>Future?</t>
  </si>
  <si>
    <t>Days</t>
  </si>
  <si>
    <t>Gallions to Chiswick  (with tide)</t>
  </si>
  <si>
    <t>Burghfield (village) Bridge No 14</t>
  </si>
  <si>
    <t>(Then no food till Sonning Lock)</t>
  </si>
  <si>
    <t>Thames / Kennet Junction (Kennet Mouth)</t>
  </si>
  <si>
    <t>All "Long Rows" - Dates, distances, Locks.</t>
  </si>
  <si>
    <t>"Marina here but need night stop 90 mins earlier - PW</t>
  </si>
  <si>
    <t>2m +  (The "tunnel")</t>
  </si>
  <si>
    <t>Pic looks 0.4m.  Beware BUSY Rd.</t>
  </si>
  <si>
    <t xml:space="preserve">Conversion Km to Miles &gt;&gt;  </t>
  </si>
  <si>
    <t>Average distance between Kennet "items" &gt;</t>
  </si>
  <si>
    <t>Max distance between Kennet "Items" &gt;</t>
  </si>
  <si>
    <t>Item</t>
  </si>
  <si>
    <t>Rivers Kennet &amp; Thames - Distances, Times, etc.</t>
  </si>
  <si>
    <t>&lt;&lt; Blue indicates LOCK</t>
  </si>
  <si>
    <t>&lt;&lt; Grey indicates BRIDGE</t>
  </si>
  <si>
    <r>
      <rPr>
        <b/>
        <sz val="11"/>
        <color theme="1"/>
        <rFont val="Calibri"/>
        <family val="2"/>
        <scheme val="minor"/>
      </rPr>
      <t>Criteria adjustable</t>
    </r>
    <r>
      <rPr>
        <sz val="11"/>
        <color theme="1"/>
        <rFont val="Calibri"/>
        <family val="2"/>
        <scheme val="minor"/>
      </rPr>
      <t xml:space="preserve">         MPH assumed  &gt;&gt;</t>
    </r>
  </si>
  <si>
    <t>Brouter data</t>
  </si>
  <si>
    <t>Green indicates REFRESHMENT, etc.</t>
  </si>
  <si>
    <t>Yellow indicates CAUTION/uncertain</t>
  </si>
  <si>
    <t>?</t>
  </si>
  <si>
    <r>
      <t xml:space="preserve">Miles </t>
    </r>
    <r>
      <rPr>
        <sz val="11"/>
        <color theme="1"/>
        <rFont val="Calibri"/>
        <family val="2"/>
        <scheme val="minor"/>
      </rPr>
      <t>since prev item</t>
    </r>
  </si>
  <si>
    <t>Pic Looks 2m</t>
  </si>
  <si>
    <t>Greenham Lock Cottage Marina</t>
  </si>
  <si>
    <t>&lt;&lt; "Red" indicates Lift/Swing bridge</t>
  </si>
  <si>
    <t>Towpath Change sides to North</t>
  </si>
  <si>
    <t>Towpath Change Sides To N</t>
  </si>
  <si>
    <t>Towpath Change sides to South</t>
  </si>
  <si>
    <t>Towpath Change sides to South. Weir &amp; Marina</t>
  </si>
  <si>
    <t>Lock dis.   Towpath Change sides to South.</t>
  </si>
  <si>
    <t>Far end of br. Towpth TURN L. ch sides to South</t>
  </si>
  <si>
    <t>Towpath becomes detached</t>
  </si>
  <si>
    <r>
      <t xml:space="preserve">Pic looks 0.7m </t>
    </r>
    <r>
      <rPr>
        <b/>
        <u/>
        <sz val="11"/>
        <color rgb="FFFF0000"/>
        <rFont val="Calibri"/>
        <family val="2"/>
        <scheme val="minor"/>
      </rPr>
      <t>! RAIL WORKS ! (Sun)</t>
    </r>
  </si>
  <si>
    <r>
      <t xml:space="preserve">Pic looks 2m+  </t>
    </r>
    <r>
      <rPr>
        <b/>
        <u/>
        <sz val="11"/>
        <color rgb="FFFF0000"/>
        <rFont val="Calibri"/>
        <family val="2"/>
        <scheme val="minor"/>
      </rPr>
      <t>! RAIL WORKS ! (Sun)</t>
    </r>
  </si>
  <si>
    <t>Updated 17/10/18 - 00:30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</si>
</sst>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0" xfId="0" applyAlignment="1"/>
    <xf numFmtId="0" fontId="0" fillId="0" borderId="9" xfId="0" applyBorder="1"/>
    <xf numFmtId="0" fontId="0" fillId="0" borderId="9" xfId="0" applyFill="1" applyBorder="1"/>
    <xf numFmtId="0" fontId="0" fillId="3" borderId="9" xfId="0" applyFill="1" applyBorder="1"/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9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vertical="top" wrapText="1"/>
    </xf>
    <xf numFmtId="0" fontId="0" fillId="0" borderId="9" xfId="0" applyBorder="1" applyAlignment="1">
      <alignment vertical="center"/>
    </xf>
    <xf numFmtId="1" fontId="0" fillId="0" borderId="9" xfId="0" applyNumberFormat="1" applyBorder="1"/>
    <xf numFmtId="0" fontId="0" fillId="0" borderId="9" xfId="0" applyBorder="1" applyAlignment="1">
      <alignment vertical="center" wrapText="1"/>
    </xf>
    <xf numFmtId="1" fontId="0" fillId="2" borderId="9" xfId="0" applyNumberFormat="1" applyFill="1" applyBorder="1"/>
    <xf numFmtId="164" fontId="0" fillId="2" borderId="9" xfId="0" applyNumberFormat="1" applyFill="1" applyBorder="1"/>
    <xf numFmtId="0" fontId="0" fillId="2" borderId="9" xfId="0" applyFill="1" applyBorder="1"/>
    <xf numFmtId="0" fontId="0" fillId="0" borderId="9" xfId="0" applyBorder="1" applyAlignment="1"/>
    <xf numFmtId="1" fontId="0" fillId="0" borderId="9" xfId="0" applyNumberFormat="1" applyFill="1" applyBorder="1"/>
    <xf numFmtId="164" fontId="0" fillId="0" borderId="9" xfId="0" applyNumberFormat="1" applyFill="1" applyBorder="1"/>
    <xf numFmtId="0" fontId="0" fillId="0" borderId="0" xfId="0" applyFill="1"/>
    <xf numFmtId="164" fontId="0" fillId="6" borderId="9" xfId="0" applyNumberFormat="1" applyFill="1" applyBorder="1" applyAlignment="1">
      <alignment horizontal="center" vertical="center" wrapText="1"/>
    </xf>
    <xf numFmtId="0" fontId="0" fillId="6" borderId="9" xfId="0" applyFill="1" applyBorder="1"/>
    <xf numFmtId="0" fontId="0" fillId="6" borderId="9" xfId="0" applyFill="1" applyBorder="1" applyAlignment="1">
      <alignment horizontal="center" vertical="center" wrapText="1"/>
    </xf>
    <xf numFmtId="0" fontId="2" fillId="3" borderId="9" xfId="1" applyFill="1" applyBorder="1"/>
    <xf numFmtId="0" fontId="0" fillId="0" borderId="7" xfId="0" applyFill="1" applyBorder="1"/>
    <xf numFmtId="164" fontId="0" fillId="4" borderId="9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/>
    </xf>
    <xf numFmtId="164" fontId="0" fillId="4" borderId="9" xfId="0" applyNumberFormat="1" applyFill="1" applyBorder="1"/>
    <xf numFmtId="0" fontId="2" fillId="7" borderId="9" xfId="1" applyFill="1" applyBorder="1" applyAlignment="1">
      <alignment vertical="center"/>
    </xf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vertical="center"/>
    </xf>
    <xf numFmtId="1" fontId="0" fillId="7" borderId="9" xfId="0" applyNumberFormat="1" applyFill="1" applyBorder="1"/>
    <xf numFmtId="0" fontId="0" fillId="0" borderId="11" xfId="0" applyBorder="1"/>
    <xf numFmtId="164" fontId="0" fillId="0" borderId="2" xfId="0" applyNumberFormat="1" applyBorder="1"/>
    <xf numFmtId="164" fontId="0" fillId="0" borderId="5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1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1" xfId="0" applyFont="1" applyBorder="1"/>
    <xf numFmtId="14" fontId="0" fillId="0" borderId="3" xfId="0" applyNumberFormat="1" applyBorder="1" applyAlignment="1">
      <alignment horizontal="right"/>
    </xf>
    <xf numFmtId="14" fontId="0" fillId="0" borderId="3" xfId="0" applyNumberFormat="1" applyFill="1" applyBorder="1"/>
    <xf numFmtId="0" fontId="0" fillId="0" borderId="10" xfId="0" applyBorder="1"/>
    <xf numFmtId="1" fontId="0" fillId="0" borderId="10" xfId="0" applyNumberFormat="1" applyBorder="1"/>
    <xf numFmtId="0" fontId="0" fillId="0" borderId="5" xfId="0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2" borderId="10" xfId="0" applyFill="1" applyBorder="1"/>
    <xf numFmtId="1" fontId="0" fillId="0" borderId="11" xfId="0" applyNumberFormat="1" applyBorder="1"/>
    <xf numFmtId="0" fontId="2" fillId="0" borderId="22" xfId="1" applyBorder="1" applyAlignment="1">
      <alignment vertical="center"/>
    </xf>
    <xf numFmtId="0" fontId="0" fillId="0" borderId="23" xfId="0" applyBorder="1"/>
    <xf numFmtId="0" fontId="0" fillId="0" borderId="23" xfId="0" applyBorder="1" applyAlignment="1">
      <alignment vertical="center"/>
    </xf>
    <xf numFmtId="164" fontId="0" fillId="0" borderId="23" xfId="0" applyNumberFormat="1" applyBorder="1"/>
    <xf numFmtId="1" fontId="0" fillId="0" borderId="23" xfId="0" applyNumberFormat="1" applyBorder="1"/>
    <xf numFmtId="0" fontId="0" fillId="0" borderId="2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8" xfId="0" applyNumberFormat="1" applyFill="1" applyBorder="1"/>
    <xf numFmtId="0" fontId="0" fillId="0" borderId="7" xfId="0" quotePrefix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horizontal="center" wrapText="1"/>
    </xf>
    <xf numFmtId="1" fontId="0" fillId="7" borderId="10" xfId="0" applyNumberFormat="1" applyFill="1" applyBorder="1"/>
    <xf numFmtId="0" fontId="0" fillId="10" borderId="32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33" xfId="0" applyFill="1" applyBorder="1" applyAlignment="1">
      <alignment horizontal="right"/>
    </xf>
    <xf numFmtId="0" fontId="0" fillId="9" borderId="3" xfId="0" applyFill="1" applyBorder="1" applyAlignment="1">
      <alignment horizontal="center" wrapText="1"/>
    </xf>
    <xf numFmtId="0" fontId="0" fillId="9" borderId="3" xfId="0" applyFill="1" applyBorder="1"/>
    <xf numFmtId="0" fontId="0" fillId="9" borderId="7" xfId="0" applyFill="1" applyBorder="1"/>
    <xf numFmtId="164" fontId="0" fillId="9" borderId="3" xfId="0" applyNumberFormat="1" applyFill="1" applyBorder="1"/>
    <xf numFmtId="0" fontId="0" fillId="9" borderId="4" xfId="0" applyFill="1" applyBorder="1"/>
    <xf numFmtId="0" fontId="0" fillId="9" borderId="8" xfId="0" applyFill="1" applyBorder="1"/>
    <xf numFmtId="164" fontId="0" fillId="0" borderId="7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right"/>
    </xf>
    <xf numFmtId="0" fontId="1" fillId="0" borderId="35" xfId="0" applyFont="1" applyBorder="1" applyAlignment="1">
      <alignment horizontal="center" wrapText="1"/>
    </xf>
    <xf numFmtId="0" fontId="2" fillId="0" borderId="13" xfId="1" applyBorder="1" applyAlignment="1">
      <alignment vertical="center"/>
    </xf>
    <xf numFmtId="0" fontId="2" fillId="5" borderId="13" xfId="1" applyFill="1" applyBorder="1" applyAlignment="1">
      <alignment vertical="center"/>
    </xf>
    <xf numFmtId="0" fontId="2" fillId="4" borderId="13" xfId="1" applyFill="1" applyBorder="1" applyAlignment="1">
      <alignment vertical="center"/>
    </xf>
    <xf numFmtId="164" fontId="0" fillId="0" borderId="37" xfId="0" applyNumberFormat="1" applyBorder="1"/>
    <xf numFmtId="164" fontId="0" fillId="0" borderId="26" xfId="0" applyNumberFormat="1" applyBorder="1"/>
    <xf numFmtId="164" fontId="0" fillId="0" borderId="26" xfId="0" applyNumberFormat="1" applyFill="1" applyBorder="1"/>
    <xf numFmtId="164" fontId="0" fillId="0" borderId="26" xfId="0" applyNumberFormat="1" applyFill="1" applyBorder="1" applyAlignment="1">
      <alignment vertical="center" wrapText="1"/>
    </xf>
    <xf numFmtId="0" fontId="1" fillId="6" borderId="0" xfId="0" applyFont="1" applyFill="1" applyBorder="1"/>
    <xf numFmtId="0" fontId="0" fillId="8" borderId="0" xfId="0" applyFill="1" applyBorder="1"/>
    <xf numFmtId="0" fontId="0" fillId="0" borderId="26" xfId="0" applyFill="1" applyBorder="1"/>
    <xf numFmtId="0" fontId="0" fillId="0" borderId="26" xfId="0" applyBorder="1"/>
    <xf numFmtId="0" fontId="0" fillId="5" borderId="13" xfId="0" applyFill="1" applyBorder="1"/>
    <xf numFmtId="0" fontId="2" fillId="0" borderId="0" xfId="1" applyBorder="1"/>
    <xf numFmtId="164" fontId="0" fillId="0" borderId="20" xfId="0" applyNumberFormat="1" applyBorder="1"/>
    <xf numFmtId="0" fontId="0" fillId="4" borderId="13" xfId="0" applyFill="1" applyBorder="1" applyAlignment="1">
      <alignment vertical="center" wrapText="1"/>
    </xf>
    <xf numFmtId="164" fontId="0" fillId="10" borderId="38" xfId="0" applyNumberFormat="1" applyFill="1" applyBorder="1"/>
    <xf numFmtId="164" fontId="0" fillId="10" borderId="39" xfId="0" applyNumberFormat="1" applyFill="1" applyBorder="1"/>
    <xf numFmtId="164" fontId="0" fillId="0" borderId="25" xfId="0" applyNumberFormat="1" applyBorder="1"/>
    <xf numFmtId="0" fontId="0" fillId="5" borderId="17" xfId="0" applyFill="1" applyBorder="1"/>
    <xf numFmtId="164" fontId="0" fillId="0" borderId="24" xfId="0" applyNumberFormat="1" applyBorder="1"/>
    <xf numFmtId="0" fontId="2" fillId="0" borderId="16" xfId="1" applyBorder="1" applyAlignment="1">
      <alignment vertical="center"/>
    </xf>
    <xf numFmtId="0" fontId="0" fillId="0" borderId="13" xfId="0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6" borderId="15" xfId="0" applyFill="1" applyBorder="1"/>
    <xf numFmtId="164" fontId="0" fillId="0" borderId="15" xfId="0" applyNumberFormat="1" applyFill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1" fontId="0" fillId="0" borderId="15" xfId="0" applyNumberFormat="1" applyBorder="1"/>
    <xf numFmtId="0" fontId="0" fillId="8" borderId="5" xfId="0" applyFill="1" applyBorder="1"/>
    <xf numFmtId="164" fontId="0" fillId="0" borderId="19" xfId="0" applyNumberFormat="1" applyBorder="1"/>
    <xf numFmtId="164" fontId="0" fillId="0" borderId="40" xfId="0" applyNumberFormat="1" applyBorder="1"/>
    <xf numFmtId="164" fontId="1" fillId="4" borderId="21" xfId="0" applyNumberFormat="1" applyFont="1" applyFill="1" applyBorder="1"/>
    <xf numFmtId="164" fontId="1" fillId="5" borderId="21" xfId="0" applyNumberFormat="1" applyFont="1" applyFill="1" applyBorder="1"/>
    <xf numFmtId="0" fontId="1" fillId="7" borderId="9" xfId="0" applyFont="1" applyFill="1" applyBorder="1"/>
    <xf numFmtId="0" fontId="1" fillId="2" borderId="9" xfId="0" applyFont="1" applyFill="1" applyBorder="1"/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quotePrefix="1"/>
    <xf numFmtId="0" fontId="2" fillId="0" borderId="13" xfId="1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10" borderId="34" xfId="0" applyFill="1" applyBorder="1" applyAlignment="1">
      <alignment horizontal="right"/>
    </xf>
    <xf numFmtId="0" fontId="0" fillId="10" borderId="6" xfId="0" applyFill="1" applyBorder="1" applyAlignment="1">
      <alignment horizontal="center"/>
    </xf>
    <xf numFmtId="0" fontId="0" fillId="9" borderId="7" xfId="0" applyFill="1" applyBorder="1" applyAlignment="1">
      <alignment horizontal="center" wrapText="1"/>
    </xf>
    <xf numFmtId="0" fontId="0" fillId="10" borderId="31" xfId="0" applyFill="1" applyBorder="1" applyAlignment="1">
      <alignment horizontal="right" vertical="top"/>
    </xf>
    <xf numFmtId="0" fontId="0" fillId="10" borderId="8" xfId="0" applyFill="1" applyBorder="1" applyAlignment="1">
      <alignment horizontal="center" vertical="top"/>
    </xf>
    <xf numFmtId="0" fontId="0" fillId="10" borderId="36" xfId="0" applyFill="1" applyBorder="1" applyAlignment="1">
      <alignment horizontal="right"/>
    </xf>
    <xf numFmtId="0" fontId="0" fillId="11" borderId="9" xfId="0" applyFill="1" applyBorder="1" applyAlignment="1">
      <alignment vertical="center" wrapText="1"/>
    </xf>
    <xf numFmtId="0" fontId="2" fillId="11" borderId="13" xfId="1" applyFill="1" applyBorder="1" applyAlignment="1">
      <alignment vertical="center"/>
    </xf>
    <xf numFmtId="164" fontId="0" fillId="11" borderId="9" xfId="0" applyNumberFormat="1" applyFill="1" applyBorder="1" applyAlignment="1">
      <alignment horizontal="center" vertical="center" wrapText="1"/>
    </xf>
    <xf numFmtId="164" fontId="1" fillId="11" borderId="21" xfId="0" applyNumberFormat="1" applyFont="1" applyFill="1" applyBorder="1"/>
    <xf numFmtId="0" fontId="0" fillId="11" borderId="9" xfId="0" applyFill="1" applyBorder="1"/>
    <xf numFmtId="0" fontId="0" fillId="11" borderId="9" xfId="0" applyFill="1" applyBorder="1" applyAlignment="1">
      <alignment vertical="top" wrapText="1"/>
    </xf>
    <xf numFmtId="164" fontId="0" fillId="11" borderId="9" xfId="0" applyNumberFormat="1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9" borderId="7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164" fontId="1" fillId="0" borderId="42" xfId="0" applyNumberFormat="1" applyFont="1" applyFill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164" fontId="1" fillId="0" borderId="12" xfId="0" applyNumberFormat="1" applyFont="1" applyFill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6" borderId="18" xfId="0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8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2" fillId="11" borderId="17" xfId="1" applyFill="1" applyBorder="1" applyAlignment="1">
      <alignment vertical="center"/>
    </xf>
    <xf numFmtId="0" fontId="0" fillId="11" borderId="10" xfId="0" applyFill="1" applyBorder="1" applyAlignment="1">
      <alignment vertical="center" wrapText="1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1" fontId="0" fillId="0" borderId="10" xfId="0" applyNumberFormat="1" applyFill="1" applyBorder="1"/>
    <xf numFmtId="164" fontId="0" fillId="0" borderId="10" xfId="0" applyNumberFormat="1" applyFill="1" applyBorder="1"/>
    <xf numFmtId="0" fontId="0" fillId="7" borderId="10" xfId="0" applyFill="1" applyBorder="1"/>
    <xf numFmtId="0" fontId="2" fillId="11" borderId="50" xfId="1" applyFill="1" applyBorder="1" applyAlignment="1">
      <alignment vertical="center"/>
    </xf>
    <xf numFmtId="0" fontId="0" fillId="0" borderId="50" xfId="0" applyFill="1" applyBorder="1" applyAlignment="1">
      <alignment vertical="center" wrapText="1"/>
    </xf>
    <xf numFmtId="0" fontId="0" fillId="11" borderId="50" xfId="0" applyFill="1" applyBorder="1" applyAlignment="1">
      <alignment vertical="top" wrapText="1"/>
    </xf>
    <xf numFmtId="164" fontId="0" fillId="0" borderId="50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 vertical="center" wrapText="1"/>
    </xf>
    <xf numFmtId="164" fontId="0" fillId="11" borderId="50" xfId="0" applyNumberFormat="1" applyFill="1" applyBorder="1" applyAlignment="1">
      <alignment horizontal="center" vertical="center" wrapText="1"/>
    </xf>
    <xf numFmtId="1" fontId="0" fillId="0" borderId="50" xfId="0" applyNumberFormat="1" applyBorder="1"/>
    <xf numFmtId="164" fontId="0" fillId="0" borderId="50" xfId="0" applyNumberFormat="1" applyBorder="1"/>
    <xf numFmtId="164" fontId="0" fillId="2" borderId="50" xfId="0" applyNumberFormat="1" applyFill="1" applyBorder="1"/>
    <xf numFmtId="0" fontId="2" fillId="4" borderId="51" xfId="1" applyFill="1" applyBorder="1" applyAlignment="1">
      <alignment vertical="center"/>
    </xf>
    <xf numFmtId="0" fontId="0" fillId="0" borderId="12" xfId="0" applyFill="1" applyBorder="1"/>
    <xf numFmtId="0" fontId="0" fillId="0" borderId="12" xfId="0" applyBorder="1" applyAlignment="1">
      <alignment vertical="center" wrapText="1"/>
    </xf>
    <xf numFmtId="164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 wrapText="1"/>
    </xf>
    <xf numFmtId="1" fontId="0" fillId="0" borderId="12" xfId="0" applyNumberFormat="1" applyBorder="1"/>
    <xf numFmtId="164" fontId="0" fillId="0" borderId="12" xfId="0" applyNumberFormat="1" applyBorder="1"/>
    <xf numFmtId="0" fontId="2" fillId="4" borderId="16" xfId="1" applyFill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horizontal="center" vertical="center" wrapText="1"/>
    </xf>
    <xf numFmtId="0" fontId="0" fillId="11" borderId="10" xfId="0" applyFill="1" applyBorder="1"/>
    <xf numFmtId="164" fontId="0" fillId="11" borderId="10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vertical="center" wrapText="1"/>
    </xf>
    <xf numFmtId="164" fontId="0" fillId="0" borderId="10" xfId="0" applyNumberFormat="1" applyFill="1" applyBorder="1" applyAlignment="1">
      <alignment vertical="center" wrapText="1"/>
    </xf>
    <xf numFmtId="0" fontId="0" fillId="3" borderId="10" xfId="0" applyFill="1" applyBorder="1" applyAlignment="1">
      <alignment vertical="top"/>
    </xf>
    <xf numFmtId="0" fontId="2" fillId="5" borderId="50" xfId="1" applyFill="1" applyBorder="1" applyAlignment="1">
      <alignment vertical="center"/>
    </xf>
    <xf numFmtId="0" fontId="2" fillId="5" borderId="16" xfId="1" applyFill="1" applyBorder="1" applyAlignment="1">
      <alignment vertical="center"/>
    </xf>
    <xf numFmtId="0" fontId="0" fillId="0" borderId="11" xfId="0" applyFill="1" applyBorder="1" applyAlignment="1">
      <alignment vertical="center" wrapText="1"/>
    </xf>
    <xf numFmtId="164" fontId="0" fillId="2" borderId="11" xfId="0" applyNumberFormat="1" applyFill="1" applyBorder="1"/>
    <xf numFmtId="0" fontId="0" fillId="0" borderId="18" xfId="0" applyBorder="1" applyAlignment="1">
      <alignment horizontal="right"/>
    </xf>
    <xf numFmtId="0" fontId="0" fillId="0" borderId="52" xfId="0" applyFill="1" applyBorder="1"/>
    <xf numFmtId="0" fontId="0" fillId="0" borderId="52" xfId="0" applyBorder="1"/>
    <xf numFmtId="0" fontId="0" fillId="0" borderId="52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66FF66"/>
      <color rgb="FFCCFFCC"/>
      <color rgb="FF00FFFF"/>
      <color rgb="FF66CCFF"/>
      <color rgb="FFCCFFFF"/>
      <color rgb="FF66FFFF"/>
      <color rgb="FFFFFFCC"/>
      <color rgb="FFFFCC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nalplan.org.uk/place/aah1" TargetMode="External"/><Relationship Id="rId18" Type="http://schemas.openxmlformats.org/officeDocument/2006/relationships/hyperlink" Target="http://canalplan.org.uk/place/r0gg" TargetMode="External"/><Relationship Id="rId26" Type="http://schemas.openxmlformats.org/officeDocument/2006/relationships/hyperlink" Target="http://canalplan.org.uk/place/bbjc" TargetMode="External"/><Relationship Id="rId39" Type="http://schemas.openxmlformats.org/officeDocument/2006/relationships/hyperlink" Target="http://canalplan.org.uk/place/ervc" TargetMode="External"/><Relationship Id="rId21" Type="http://schemas.openxmlformats.org/officeDocument/2006/relationships/hyperlink" Target="http://canalplan.org.uk/place/mjg4" TargetMode="External"/><Relationship Id="rId34" Type="http://schemas.openxmlformats.org/officeDocument/2006/relationships/hyperlink" Target="http://canalplan.org.uk/place/biuc" TargetMode="External"/><Relationship Id="rId42" Type="http://schemas.openxmlformats.org/officeDocument/2006/relationships/hyperlink" Target="http://canalplan.org.uk/place/spru" TargetMode="External"/><Relationship Id="rId47" Type="http://schemas.openxmlformats.org/officeDocument/2006/relationships/hyperlink" Target="http://canalplan.org.uk/place/fbvb" TargetMode="External"/><Relationship Id="rId50" Type="http://schemas.openxmlformats.org/officeDocument/2006/relationships/hyperlink" Target="http://canalplan.org.uk/place/rf02" TargetMode="External"/><Relationship Id="rId55" Type="http://schemas.openxmlformats.org/officeDocument/2006/relationships/hyperlink" Target="http://canalplan.org.uk/place/ia3a" TargetMode="External"/><Relationship Id="rId63" Type="http://schemas.openxmlformats.org/officeDocument/2006/relationships/hyperlink" Target="http://canalplan.org.uk/place/4c3a" TargetMode="External"/><Relationship Id="rId68" Type="http://schemas.openxmlformats.org/officeDocument/2006/relationships/hyperlink" Target="http://canalplan.org.uk/place/g8lu" TargetMode="External"/><Relationship Id="rId76" Type="http://schemas.openxmlformats.org/officeDocument/2006/relationships/hyperlink" Target="http://canalplan.org.uk/place/2wu1" TargetMode="External"/><Relationship Id="rId84" Type="http://schemas.openxmlformats.org/officeDocument/2006/relationships/hyperlink" Target="http://canalplan.org.uk/place/w2vy" TargetMode="External"/><Relationship Id="rId89" Type="http://schemas.openxmlformats.org/officeDocument/2006/relationships/hyperlink" Target="https://belandthedragon.co.uk/gallery/?g=reading" TargetMode="External"/><Relationship Id="rId7" Type="http://schemas.openxmlformats.org/officeDocument/2006/relationships/hyperlink" Target="http://canalplan.org.uk/place/vp64" TargetMode="External"/><Relationship Id="rId71" Type="http://schemas.openxmlformats.org/officeDocument/2006/relationships/hyperlink" Target="http://canalplan.org.uk/place/gu6h" TargetMode="External"/><Relationship Id="rId92" Type="http://schemas.openxmlformats.org/officeDocument/2006/relationships/hyperlink" Target="http://canalplan.org.uk/place/4nkh" TargetMode="External"/><Relationship Id="rId2" Type="http://schemas.openxmlformats.org/officeDocument/2006/relationships/hyperlink" Target="http://canalplan.org.uk/place/dtub" TargetMode="External"/><Relationship Id="rId16" Type="http://schemas.openxmlformats.org/officeDocument/2006/relationships/hyperlink" Target="http://canalplan.org.uk/place/r0gf" TargetMode="External"/><Relationship Id="rId29" Type="http://schemas.openxmlformats.org/officeDocument/2006/relationships/hyperlink" Target="http://canalplan.org.uk/place/u5c8" TargetMode="External"/><Relationship Id="rId11" Type="http://schemas.openxmlformats.org/officeDocument/2006/relationships/hyperlink" Target="http://canalplan.org.uk/place/dbum" TargetMode="External"/><Relationship Id="rId24" Type="http://schemas.openxmlformats.org/officeDocument/2006/relationships/hyperlink" Target="http://canalplan.org.uk/place/20dt" TargetMode="External"/><Relationship Id="rId32" Type="http://schemas.openxmlformats.org/officeDocument/2006/relationships/hyperlink" Target="http://canalplan.org.uk/place/ebnd" TargetMode="External"/><Relationship Id="rId37" Type="http://schemas.openxmlformats.org/officeDocument/2006/relationships/hyperlink" Target="http://canalplan.org.uk/place/gb12" TargetMode="External"/><Relationship Id="rId40" Type="http://schemas.openxmlformats.org/officeDocument/2006/relationships/hyperlink" Target="http://canalplan.org.uk/place/pv6t" TargetMode="External"/><Relationship Id="rId45" Type="http://schemas.openxmlformats.org/officeDocument/2006/relationships/hyperlink" Target="http://canalplan.org.uk/place/hps9" TargetMode="External"/><Relationship Id="rId53" Type="http://schemas.openxmlformats.org/officeDocument/2006/relationships/hyperlink" Target="http://canalplan.org.uk/place/9udr" TargetMode="External"/><Relationship Id="rId58" Type="http://schemas.openxmlformats.org/officeDocument/2006/relationships/hyperlink" Target="http://canalplan.org.uk/place/46co" TargetMode="External"/><Relationship Id="rId66" Type="http://schemas.openxmlformats.org/officeDocument/2006/relationships/hyperlink" Target="http://canalplan.org.uk/place/8avj" TargetMode="External"/><Relationship Id="rId74" Type="http://schemas.openxmlformats.org/officeDocument/2006/relationships/hyperlink" Target="http://canalplan.org.uk/place/ab6c" TargetMode="External"/><Relationship Id="rId79" Type="http://schemas.openxmlformats.org/officeDocument/2006/relationships/hyperlink" Target="http://canalplan.org.uk/place/2av3" TargetMode="External"/><Relationship Id="rId87" Type="http://schemas.openxmlformats.org/officeDocument/2006/relationships/hyperlink" Target="http://canalplan.org.uk/place/7467" TargetMode="External"/><Relationship Id="rId5" Type="http://schemas.openxmlformats.org/officeDocument/2006/relationships/hyperlink" Target="http://canalplan.org.uk/place/gifn" TargetMode="External"/><Relationship Id="rId61" Type="http://schemas.openxmlformats.org/officeDocument/2006/relationships/hyperlink" Target="http://canalplan.org.uk/place/jigu" TargetMode="External"/><Relationship Id="rId82" Type="http://schemas.openxmlformats.org/officeDocument/2006/relationships/hyperlink" Target="http://canalplan.org.uk/place/8l4q" TargetMode="External"/><Relationship Id="rId90" Type="http://schemas.openxmlformats.org/officeDocument/2006/relationships/hyperlink" Target="http://www.thefishermanscottagereading.co.uk/" TargetMode="External"/><Relationship Id="rId19" Type="http://schemas.openxmlformats.org/officeDocument/2006/relationships/hyperlink" Target="http://canalplan.org.uk/place/12p6" TargetMode="External"/><Relationship Id="rId14" Type="http://schemas.openxmlformats.org/officeDocument/2006/relationships/hyperlink" Target="http://canalplan.org.uk/place/8ene" TargetMode="External"/><Relationship Id="rId22" Type="http://schemas.openxmlformats.org/officeDocument/2006/relationships/hyperlink" Target="http://canalplan.org.uk/place/0blb" TargetMode="External"/><Relationship Id="rId27" Type="http://schemas.openxmlformats.org/officeDocument/2006/relationships/hyperlink" Target="http://canalplan.org.uk/place/t6i2" TargetMode="External"/><Relationship Id="rId30" Type="http://schemas.openxmlformats.org/officeDocument/2006/relationships/hyperlink" Target="http://canalplan.org.uk/place/0eac" TargetMode="External"/><Relationship Id="rId35" Type="http://schemas.openxmlformats.org/officeDocument/2006/relationships/hyperlink" Target="http://canalplan.org.uk/place/sqc9" TargetMode="External"/><Relationship Id="rId43" Type="http://schemas.openxmlformats.org/officeDocument/2006/relationships/hyperlink" Target="http://canalplan.org.uk/place/1269" TargetMode="External"/><Relationship Id="rId48" Type="http://schemas.openxmlformats.org/officeDocument/2006/relationships/hyperlink" Target="http://canalplan.org.uk/place/ps7q" TargetMode="External"/><Relationship Id="rId56" Type="http://schemas.openxmlformats.org/officeDocument/2006/relationships/hyperlink" Target="http://canalplan.org.uk/place/4jv3" TargetMode="External"/><Relationship Id="rId64" Type="http://schemas.openxmlformats.org/officeDocument/2006/relationships/hyperlink" Target="http://canalplan.org.uk/place/0e8a" TargetMode="External"/><Relationship Id="rId69" Type="http://schemas.openxmlformats.org/officeDocument/2006/relationships/hyperlink" Target="http://canalplan.org.uk/place/m0jt" TargetMode="External"/><Relationship Id="rId77" Type="http://schemas.openxmlformats.org/officeDocument/2006/relationships/hyperlink" Target="http://canalplan.org.uk/place/5or6" TargetMode="External"/><Relationship Id="rId8" Type="http://schemas.openxmlformats.org/officeDocument/2006/relationships/hyperlink" Target="http://canalplan.org.uk/place/s7gi" TargetMode="External"/><Relationship Id="rId51" Type="http://schemas.openxmlformats.org/officeDocument/2006/relationships/hyperlink" Target="http://canalplan.org.uk/place/vp8m" TargetMode="External"/><Relationship Id="rId72" Type="http://schemas.openxmlformats.org/officeDocument/2006/relationships/hyperlink" Target="http://canalplan.org.uk/place/nf9n" TargetMode="External"/><Relationship Id="rId80" Type="http://schemas.openxmlformats.org/officeDocument/2006/relationships/hyperlink" Target="http://canalplan.org.uk/place/2kj0" TargetMode="External"/><Relationship Id="rId85" Type="http://schemas.openxmlformats.org/officeDocument/2006/relationships/hyperlink" Target="http://canalplan.org.uk/place/dm9o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canalplan.org.uk/place/0jmt" TargetMode="External"/><Relationship Id="rId12" Type="http://schemas.openxmlformats.org/officeDocument/2006/relationships/hyperlink" Target="http://canalplan.org.uk/place/na3l" TargetMode="External"/><Relationship Id="rId17" Type="http://schemas.openxmlformats.org/officeDocument/2006/relationships/hyperlink" Target="http://canalplan.org.uk/place/8mbq" TargetMode="External"/><Relationship Id="rId25" Type="http://schemas.openxmlformats.org/officeDocument/2006/relationships/hyperlink" Target="http://canalplan.org.uk/place/k2i1" TargetMode="External"/><Relationship Id="rId33" Type="http://schemas.openxmlformats.org/officeDocument/2006/relationships/hyperlink" Target="http://canalplan.org.uk/place/eemd" TargetMode="External"/><Relationship Id="rId38" Type="http://schemas.openxmlformats.org/officeDocument/2006/relationships/hyperlink" Target="http://canalplan.org.uk/place/02vk" TargetMode="External"/><Relationship Id="rId46" Type="http://schemas.openxmlformats.org/officeDocument/2006/relationships/hyperlink" Target="http://canalplan.org.uk/place/hch5" TargetMode="External"/><Relationship Id="rId59" Type="http://schemas.openxmlformats.org/officeDocument/2006/relationships/hyperlink" Target="http://canalplan.org.uk/place/73ar" TargetMode="External"/><Relationship Id="rId67" Type="http://schemas.openxmlformats.org/officeDocument/2006/relationships/hyperlink" Target="http://canalplan.org.uk/place/9sml" TargetMode="External"/><Relationship Id="rId20" Type="http://schemas.openxmlformats.org/officeDocument/2006/relationships/hyperlink" Target="http://canalplan.org.uk/place/ip57" TargetMode="External"/><Relationship Id="rId41" Type="http://schemas.openxmlformats.org/officeDocument/2006/relationships/hyperlink" Target="http://canalplan.org.uk/place/hosc" TargetMode="External"/><Relationship Id="rId54" Type="http://schemas.openxmlformats.org/officeDocument/2006/relationships/hyperlink" Target="http://canalplan.org.uk/place/4t8o" TargetMode="External"/><Relationship Id="rId62" Type="http://schemas.openxmlformats.org/officeDocument/2006/relationships/hyperlink" Target="http://canalplan.org.uk/place/9rat" TargetMode="External"/><Relationship Id="rId70" Type="http://schemas.openxmlformats.org/officeDocument/2006/relationships/hyperlink" Target="http://canalplan.org.uk/place/f1jo" TargetMode="External"/><Relationship Id="rId75" Type="http://schemas.openxmlformats.org/officeDocument/2006/relationships/hyperlink" Target="http://canalplan.org.uk/place/4d5g" TargetMode="External"/><Relationship Id="rId83" Type="http://schemas.openxmlformats.org/officeDocument/2006/relationships/hyperlink" Target="http://canalplan.org.uk/place/nr1t" TargetMode="External"/><Relationship Id="rId88" Type="http://schemas.openxmlformats.org/officeDocument/2006/relationships/hyperlink" Target="http://canalplan.org.uk/place/r4qq" TargetMode="External"/><Relationship Id="rId91" Type="http://schemas.openxmlformats.org/officeDocument/2006/relationships/hyperlink" Target="https://www.greeneking-pubs.co.uk/pubs/berkshire/outlook/find-us/" TargetMode="External"/><Relationship Id="rId1" Type="http://schemas.openxmlformats.org/officeDocument/2006/relationships/hyperlink" Target="http://canalplan.org.uk/place/ukrm" TargetMode="External"/><Relationship Id="rId6" Type="http://schemas.openxmlformats.org/officeDocument/2006/relationships/hyperlink" Target="http://canalplan.org.uk/place/vntn" TargetMode="External"/><Relationship Id="rId15" Type="http://schemas.openxmlformats.org/officeDocument/2006/relationships/hyperlink" Target="http://canalplan.org.uk/place/u1sl" TargetMode="External"/><Relationship Id="rId23" Type="http://schemas.openxmlformats.org/officeDocument/2006/relationships/hyperlink" Target="http://canalplan.org.uk/place/f2ss" TargetMode="External"/><Relationship Id="rId28" Type="http://schemas.openxmlformats.org/officeDocument/2006/relationships/hyperlink" Target="http://canalplan.org.uk/place/ff84" TargetMode="External"/><Relationship Id="rId36" Type="http://schemas.openxmlformats.org/officeDocument/2006/relationships/hyperlink" Target="http://canalplan.org.uk/place/ij56" TargetMode="External"/><Relationship Id="rId49" Type="http://schemas.openxmlformats.org/officeDocument/2006/relationships/hyperlink" Target="http://canalplan.org.uk/place/q7jp" TargetMode="External"/><Relationship Id="rId57" Type="http://schemas.openxmlformats.org/officeDocument/2006/relationships/hyperlink" Target="http://canalplan.org.uk/place/d5df" TargetMode="External"/><Relationship Id="rId10" Type="http://schemas.openxmlformats.org/officeDocument/2006/relationships/hyperlink" Target="http://canalplan.org.uk/place/vuaa" TargetMode="External"/><Relationship Id="rId31" Type="http://schemas.openxmlformats.org/officeDocument/2006/relationships/hyperlink" Target="http://canalplan.org.uk/place/9665" TargetMode="External"/><Relationship Id="rId44" Type="http://schemas.openxmlformats.org/officeDocument/2006/relationships/hyperlink" Target="http://canalplan.org.uk/place/p42m" TargetMode="External"/><Relationship Id="rId52" Type="http://schemas.openxmlformats.org/officeDocument/2006/relationships/hyperlink" Target="http://canalplan.org.uk/place/l95e" TargetMode="External"/><Relationship Id="rId60" Type="http://schemas.openxmlformats.org/officeDocument/2006/relationships/hyperlink" Target="http://canalplan.org.uk/place/bp54" TargetMode="External"/><Relationship Id="rId65" Type="http://schemas.openxmlformats.org/officeDocument/2006/relationships/hyperlink" Target="http://canalplan.org.uk/place/4pdb" TargetMode="External"/><Relationship Id="rId73" Type="http://schemas.openxmlformats.org/officeDocument/2006/relationships/hyperlink" Target="http://canalplan.org.uk/place/qp5k" TargetMode="External"/><Relationship Id="rId78" Type="http://schemas.openxmlformats.org/officeDocument/2006/relationships/hyperlink" Target="http://canalplan.org.uk/place/n705" TargetMode="External"/><Relationship Id="rId81" Type="http://schemas.openxmlformats.org/officeDocument/2006/relationships/hyperlink" Target="http://canalplan.org.uk/place/n7g1" TargetMode="External"/><Relationship Id="rId86" Type="http://schemas.openxmlformats.org/officeDocument/2006/relationships/hyperlink" Target="http://canalplan.org.uk/place/0n9c" TargetMode="External"/><Relationship Id="rId4" Type="http://schemas.openxmlformats.org/officeDocument/2006/relationships/hyperlink" Target="http://canalplan.org.uk/place/st94" TargetMode="External"/><Relationship Id="rId9" Type="http://schemas.openxmlformats.org/officeDocument/2006/relationships/hyperlink" Target="http://canalplan.org.uk/place/vm3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"/>
    </sheetView>
  </sheetViews>
  <sheetFormatPr defaultRowHeight="14.4" x14ac:dyDescent="0.3"/>
  <cols>
    <col min="1" max="1" width="31.6640625" customWidth="1"/>
    <col min="2" max="2" width="3.77734375" customWidth="1"/>
    <col min="3" max="3" width="31.5546875" customWidth="1"/>
    <col min="4" max="4" width="5.44140625" style="69" bestFit="1" customWidth="1"/>
    <col min="5" max="5" width="5.6640625" bestFit="1" customWidth="1"/>
    <col min="6" max="6" width="5.44140625" customWidth="1"/>
    <col min="7" max="7" width="5.5546875" bestFit="1" customWidth="1"/>
    <col min="8" max="8" width="5" customWidth="1"/>
    <col min="9" max="9" width="38.6640625" customWidth="1"/>
    <col min="10" max="10" width="7.109375" customWidth="1"/>
    <col min="11" max="11" width="1.5546875" style="23" bestFit="1" customWidth="1"/>
    <col min="12" max="12" width="5.33203125" style="23" customWidth="1"/>
    <col min="13" max="13" width="7.5546875" style="23" customWidth="1"/>
    <col min="14" max="14" width="1.5546875" bestFit="1" customWidth="1"/>
  </cols>
  <sheetData>
    <row r="1" spans="1:15" ht="15" customHeight="1" thickBot="1" x14ac:dyDescent="0.35">
      <c r="A1" s="144" t="s">
        <v>182</v>
      </c>
      <c r="B1" s="145"/>
      <c r="C1" s="150"/>
      <c r="D1" s="151" t="s">
        <v>157</v>
      </c>
      <c r="E1" s="152" t="s">
        <v>158</v>
      </c>
      <c r="F1" s="153" t="s">
        <v>190</v>
      </c>
      <c r="G1" s="154" t="s">
        <v>161</v>
      </c>
      <c r="H1" s="155" t="s">
        <v>162</v>
      </c>
      <c r="I1" s="127" t="s">
        <v>185</v>
      </c>
      <c r="J1" s="128">
        <v>4</v>
      </c>
      <c r="K1" s="71" t="s">
        <v>128</v>
      </c>
      <c r="L1" s="142" t="s">
        <v>186</v>
      </c>
      <c r="M1" s="143"/>
      <c r="N1" s="124" t="s">
        <v>128</v>
      </c>
      <c r="O1" t="s">
        <v>203</v>
      </c>
    </row>
    <row r="2" spans="1:15" ht="43.8" customHeight="1" thickBot="1" x14ac:dyDescent="0.35">
      <c r="A2" s="86" t="s">
        <v>181</v>
      </c>
      <c r="B2" s="146" t="s">
        <v>160</v>
      </c>
      <c r="C2" s="156"/>
      <c r="D2" s="157"/>
      <c r="E2" s="158"/>
      <c r="F2" s="159"/>
      <c r="G2" s="160"/>
      <c r="H2" s="161"/>
      <c r="I2" s="130" t="s">
        <v>164</v>
      </c>
      <c r="J2" s="131">
        <v>15</v>
      </c>
      <c r="K2" s="73"/>
      <c r="L2" s="78" t="s">
        <v>159</v>
      </c>
      <c r="M2" s="129" t="s">
        <v>165</v>
      </c>
    </row>
    <row r="3" spans="1:15" ht="15" thickBot="1" x14ac:dyDescent="0.35">
      <c r="A3" s="87" t="s">
        <v>93</v>
      </c>
      <c r="B3" s="7"/>
      <c r="C3" s="162" t="s">
        <v>153</v>
      </c>
      <c r="D3" s="163"/>
      <c r="E3" s="164"/>
      <c r="F3" s="159"/>
      <c r="G3" s="165"/>
      <c r="H3" s="166"/>
      <c r="I3" s="75" t="s">
        <v>178</v>
      </c>
      <c r="J3" s="132">
        <v>0.62137118999999996</v>
      </c>
      <c r="K3" s="73"/>
      <c r="L3" s="79"/>
      <c r="M3" s="80"/>
    </row>
    <row r="4" spans="1:15" ht="15" customHeight="1" thickTop="1" x14ac:dyDescent="0.3">
      <c r="A4" s="88" t="s">
        <v>92</v>
      </c>
      <c r="B4" s="7">
        <v>0.6</v>
      </c>
      <c r="C4" s="9" t="s">
        <v>191</v>
      </c>
      <c r="D4" s="66">
        <f>$L4*$J$3</f>
        <v>0.31068559499999998</v>
      </c>
      <c r="E4" s="167">
        <v>0</v>
      </c>
      <c r="F4" s="168"/>
      <c r="G4" s="15">
        <f>(D4*60/J$1)+(E4*J$2)</f>
        <v>4.6602839249999999</v>
      </c>
      <c r="H4" s="40">
        <f>G4/60</f>
        <v>7.7671398749999995E-2</v>
      </c>
      <c r="I4" s="126" t="s">
        <v>195</v>
      </c>
      <c r="J4" s="90"/>
      <c r="K4" s="72"/>
      <c r="L4" s="79">
        <v>0.5</v>
      </c>
      <c r="M4" s="80"/>
    </row>
    <row r="5" spans="1:15" x14ac:dyDescent="0.3">
      <c r="A5" s="89" t="s">
        <v>34</v>
      </c>
      <c r="B5" s="7"/>
      <c r="C5" s="13"/>
      <c r="D5" s="66">
        <f>$L5*$J$3</f>
        <v>0.43495983299999996</v>
      </c>
      <c r="E5" s="10">
        <v>1</v>
      </c>
      <c r="F5" s="29">
        <f>D5-D3</f>
        <v>0.43495983299999996</v>
      </c>
      <c r="G5" s="15">
        <f>(D5*60/J$1)+(E5*J$2)</f>
        <v>21.524397494999999</v>
      </c>
      <c r="H5" s="40">
        <f>G5/60</f>
        <v>0.35873995824999999</v>
      </c>
      <c r="I5" s="11"/>
      <c r="J5" s="90"/>
      <c r="K5" s="72"/>
      <c r="L5" s="79">
        <v>0.7</v>
      </c>
      <c r="M5" s="80"/>
    </row>
    <row r="6" spans="1:15" x14ac:dyDescent="0.3">
      <c r="A6" s="87" t="s">
        <v>91</v>
      </c>
      <c r="C6" s="14" t="s">
        <v>192</v>
      </c>
      <c r="D6" s="66"/>
      <c r="E6" s="10">
        <v>1</v>
      </c>
      <c r="F6" s="10"/>
      <c r="G6" s="15"/>
      <c r="H6" s="11"/>
      <c r="I6" s="11"/>
      <c r="J6" s="91"/>
      <c r="K6" s="72"/>
      <c r="L6" s="79"/>
      <c r="M6" s="80"/>
    </row>
    <row r="7" spans="1:15" x14ac:dyDescent="0.3">
      <c r="A7" s="88" t="s">
        <v>90</v>
      </c>
      <c r="B7" s="9"/>
      <c r="C7" s="9" t="s">
        <v>130</v>
      </c>
      <c r="D7" s="66">
        <f>$L7*$J$3</f>
        <v>0.68350830900000004</v>
      </c>
      <c r="E7" s="10">
        <v>1</v>
      </c>
      <c r="F7" s="10"/>
      <c r="G7" s="15">
        <f>(D7*60/J$1)+(E7*J$2)</f>
        <v>25.252624635</v>
      </c>
      <c r="H7" s="11">
        <f>G7/60</f>
        <v>0.42087707725000001</v>
      </c>
      <c r="I7" s="18" t="s">
        <v>196</v>
      </c>
      <c r="J7" s="91"/>
      <c r="K7" s="72"/>
      <c r="L7" s="79">
        <v>1.1000000000000001</v>
      </c>
      <c r="M7" s="80"/>
    </row>
    <row r="8" spans="1:15" ht="15" thickBot="1" x14ac:dyDescent="0.35">
      <c r="A8" s="87" t="s">
        <v>89</v>
      </c>
      <c r="B8" s="7"/>
      <c r="C8" s="9"/>
      <c r="D8" s="12"/>
      <c r="E8" s="10">
        <v>1</v>
      </c>
      <c r="F8" s="10"/>
      <c r="G8" s="15"/>
      <c r="H8" s="11"/>
      <c r="I8" s="45"/>
      <c r="J8" s="91"/>
      <c r="K8" s="72"/>
      <c r="L8" s="79"/>
      <c r="M8" s="80"/>
    </row>
    <row r="9" spans="1:15" ht="15" thickBot="1" x14ac:dyDescent="0.35">
      <c r="A9" s="89" t="s">
        <v>33</v>
      </c>
      <c r="B9" s="7"/>
      <c r="C9" s="13"/>
      <c r="D9" s="66">
        <f>$L9*$J$3</f>
        <v>0.99419390399999996</v>
      </c>
      <c r="E9" s="10">
        <v>2</v>
      </c>
      <c r="F9" s="29">
        <f>D9-D5</f>
        <v>0.559234071</v>
      </c>
      <c r="G9" s="15">
        <f>(D9*60/J$1)+(E9*J$2)</f>
        <v>44.912908559999998</v>
      </c>
      <c r="H9" s="40">
        <f>G9/60</f>
        <v>0.74854847599999996</v>
      </c>
      <c r="I9" s="118" t="s">
        <v>183</v>
      </c>
      <c r="J9" s="117"/>
      <c r="K9" s="72"/>
      <c r="L9" s="79">
        <v>1.6</v>
      </c>
      <c r="M9" s="80"/>
    </row>
    <row r="10" spans="1:15" x14ac:dyDescent="0.3">
      <c r="A10" s="88" t="s">
        <v>88</v>
      </c>
      <c r="B10" s="9"/>
      <c r="C10" s="9" t="s">
        <v>131</v>
      </c>
      <c r="D10" s="66">
        <f>$L10*$J$3</f>
        <v>1.180605261</v>
      </c>
      <c r="E10" s="10">
        <v>2</v>
      </c>
      <c r="F10" s="10"/>
      <c r="G10" s="15">
        <f>(D10*60/J$1)+(E10*J$2)</f>
        <v>47.709078914999999</v>
      </c>
      <c r="H10" s="11">
        <f>G10/60</f>
        <v>0.79515131524999993</v>
      </c>
      <c r="I10" s="18" t="s">
        <v>194</v>
      </c>
      <c r="J10" s="91"/>
      <c r="K10" s="72"/>
      <c r="L10" s="79">
        <v>1.9</v>
      </c>
      <c r="M10" s="80"/>
    </row>
    <row r="11" spans="1:15" ht="15" thickBot="1" x14ac:dyDescent="0.35">
      <c r="A11" s="87" t="s">
        <v>86</v>
      </c>
      <c r="B11" s="14" t="s">
        <v>87</v>
      </c>
      <c r="C11" s="13"/>
      <c r="D11" s="12"/>
      <c r="E11" s="10">
        <v>2</v>
      </c>
      <c r="F11" s="10"/>
      <c r="G11" s="15"/>
      <c r="H11" s="11"/>
      <c r="I11" s="45"/>
      <c r="J11" s="91"/>
      <c r="K11" s="72"/>
      <c r="L11" s="79"/>
      <c r="M11" s="80"/>
    </row>
    <row r="12" spans="1:15" ht="15" thickBot="1" x14ac:dyDescent="0.35">
      <c r="A12" s="134" t="s">
        <v>85</v>
      </c>
      <c r="B12" s="133"/>
      <c r="C12" s="133" t="s">
        <v>130</v>
      </c>
      <c r="D12" s="66">
        <f>$L12*$J$3</f>
        <v>1.6777022130000001</v>
      </c>
      <c r="E12" s="10">
        <v>2</v>
      </c>
      <c r="F12" s="135">
        <f>D13-D9</f>
        <v>0.80778254699999985</v>
      </c>
      <c r="G12" s="15">
        <f>(D12*60/J$1)+(E12*J$2)</f>
        <v>55.165533195000002</v>
      </c>
      <c r="H12" s="40">
        <f>G12/60</f>
        <v>0.91942555325000008</v>
      </c>
      <c r="I12" s="136" t="s">
        <v>193</v>
      </c>
      <c r="J12" s="117"/>
      <c r="K12" s="72"/>
      <c r="L12" s="79">
        <v>2.7</v>
      </c>
      <c r="M12" s="80"/>
    </row>
    <row r="13" spans="1:15" x14ac:dyDescent="0.3">
      <c r="A13" s="89" t="s">
        <v>32</v>
      </c>
      <c r="B13" s="7"/>
      <c r="C13" s="13"/>
      <c r="D13" s="66">
        <f>$L13*$J$3</f>
        <v>1.8019764509999998</v>
      </c>
      <c r="E13" s="10">
        <v>3</v>
      </c>
      <c r="F13" s="29">
        <f>D13-D12</f>
        <v>0.1242742379999997</v>
      </c>
      <c r="G13" s="15">
        <f>(D13*60/J$1)+(E13*J$2)</f>
        <v>72.029646764999995</v>
      </c>
      <c r="H13" s="11">
        <f>G13/60</f>
        <v>1.20049411275</v>
      </c>
      <c r="I13" s="41"/>
      <c r="J13" s="91"/>
      <c r="K13" s="72"/>
      <c r="L13" s="79">
        <v>2.9</v>
      </c>
      <c r="M13" s="80"/>
    </row>
    <row r="14" spans="1:15" ht="15" thickBot="1" x14ac:dyDescent="0.35">
      <c r="A14" s="88" t="s">
        <v>83</v>
      </c>
      <c r="B14" s="14" t="s">
        <v>84</v>
      </c>
      <c r="C14" s="9"/>
      <c r="D14" s="12"/>
      <c r="E14" s="10"/>
      <c r="F14" s="10"/>
      <c r="G14" s="15"/>
      <c r="H14" s="11"/>
      <c r="I14" s="11"/>
      <c r="J14" s="91"/>
      <c r="K14" s="72"/>
      <c r="L14" s="79"/>
      <c r="M14" s="80"/>
    </row>
    <row r="15" spans="1:15" ht="15" thickBot="1" x14ac:dyDescent="0.35">
      <c r="A15" s="88" t="s">
        <v>82</v>
      </c>
      <c r="B15" s="9"/>
      <c r="C15" s="9" t="s">
        <v>131</v>
      </c>
      <c r="D15" s="66">
        <f t="shared" ref="D15:D22" si="0">$L15*$J$3</f>
        <v>1.8641135699999998</v>
      </c>
      <c r="E15" s="10">
        <v>3</v>
      </c>
      <c r="F15" s="10"/>
      <c r="G15" s="15">
        <f t="shared" ref="G15:G22" si="1">(D15*60/J$1)+(E15*J$2)</f>
        <v>72.961703549999996</v>
      </c>
      <c r="H15" s="11">
        <f t="shared" ref="H15:H22" si="2">G15/60</f>
        <v>1.2160283924999999</v>
      </c>
      <c r="I15" s="119" t="s">
        <v>184</v>
      </c>
      <c r="J15" s="91"/>
      <c r="K15" s="72"/>
      <c r="L15" s="79">
        <v>3</v>
      </c>
      <c r="M15" s="80"/>
    </row>
    <row r="16" spans="1:15" x14ac:dyDescent="0.3">
      <c r="A16" s="89" t="s">
        <v>31</v>
      </c>
      <c r="B16" s="7"/>
      <c r="C16" s="121" t="s">
        <v>188</v>
      </c>
      <c r="D16" s="66">
        <f t="shared" si="0"/>
        <v>2.4233476409999999</v>
      </c>
      <c r="E16" s="10">
        <v>4</v>
      </c>
      <c r="F16" s="29">
        <f>D16-D13</f>
        <v>0.62137119000000007</v>
      </c>
      <c r="G16" s="15">
        <f t="shared" si="1"/>
        <v>96.350214614999999</v>
      </c>
      <c r="H16" s="11">
        <f t="shared" si="2"/>
        <v>1.6058369102500001</v>
      </c>
      <c r="J16" s="91"/>
      <c r="K16" s="72"/>
      <c r="L16" s="79">
        <v>3.9</v>
      </c>
      <c r="M16" s="80"/>
    </row>
    <row r="17" spans="1:16" x14ac:dyDescent="0.3">
      <c r="A17" s="134" t="s">
        <v>81</v>
      </c>
      <c r="B17" s="133"/>
      <c r="C17" s="137" t="s">
        <v>144</v>
      </c>
      <c r="D17" s="66">
        <f t="shared" si="0"/>
        <v>3.2932673069999998</v>
      </c>
      <c r="E17" s="10">
        <v>4</v>
      </c>
      <c r="F17" s="135">
        <f>D17-D16</f>
        <v>0.86991966599999992</v>
      </c>
      <c r="G17" s="15">
        <f t="shared" si="1"/>
        <v>109.399009605</v>
      </c>
      <c r="H17" s="11">
        <f t="shared" si="2"/>
        <v>1.82331682675</v>
      </c>
      <c r="I17" s="120" t="s">
        <v>187</v>
      </c>
      <c r="J17" s="91"/>
      <c r="K17" s="72"/>
      <c r="L17" s="79">
        <v>5.3</v>
      </c>
      <c r="M17" s="80"/>
    </row>
    <row r="18" spans="1:16" x14ac:dyDescent="0.3">
      <c r="A18" s="89" t="s">
        <v>30</v>
      </c>
      <c r="B18" s="7"/>
      <c r="C18" s="16"/>
      <c r="D18" s="66">
        <f t="shared" si="0"/>
        <v>3.4796786639999997</v>
      </c>
      <c r="E18" s="10">
        <v>5</v>
      </c>
      <c r="F18" s="29">
        <f>D18-D17</f>
        <v>0.18641135699999989</v>
      </c>
      <c r="G18" s="15">
        <f t="shared" si="1"/>
        <v>127.19517995999999</v>
      </c>
      <c r="H18" s="11">
        <f t="shared" si="2"/>
        <v>2.1199196659999999</v>
      </c>
      <c r="I18" s="33" t="s">
        <v>163</v>
      </c>
      <c r="J18" s="91"/>
      <c r="K18" s="72"/>
      <c r="L18" s="79">
        <v>5.6</v>
      </c>
      <c r="M18" s="80"/>
      <c r="P18">
        <v>111</v>
      </c>
    </row>
    <row r="19" spans="1:16" x14ac:dyDescent="0.3">
      <c r="A19" s="88" t="s">
        <v>80</v>
      </c>
      <c r="B19" s="7"/>
      <c r="C19" s="9" t="s">
        <v>130</v>
      </c>
      <c r="D19" s="66">
        <f t="shared" si="0"/>
        <v>3.666090021</v>
      </c>
      <c r="E19" s="10">
        <v>5</v>
      </c>
      <c r="F19" s="10"/>
      <c r="G19" s="15">
        <f t="shared" si="1"/>
        <v>129.99135031500001</v>
      </c>
      <c r="H19" s="11">
        <f t="shared" si="2"/>
        <v>2.1665225052500001</v>
      </c>
      <c r="I19" s="18" t="s">
        <v>196</v>
      </c>
      <c r="J19" s="91"/>
      <c r="K19" s="72"/>
      <c r="L19" s="79">
        <v>5.9</v>
      </c>
      <c r="M19" s="80"/>
    </row>
    <row r="20" spans="1:16" x14ac:dyDescent="0.3">
      <c r="A20" s="88" t="s">
        <v>79</v>
      </c>
      <c r="B20" s="9"/>
      <c r="C20" s="9" t="s">
        <v>133</v>
      </c>
      <c r="D20" s="66">
        <f t="shared" si="0"/>
        <v>4.2253240919999993</v>
      </c>
      <c r="E20" s="10">
        <v>5</v>
      </c>
      <c r="F20" s="10"/>
      <c r="G20" s="15">
        <f t="shared" si="1"/>
        <v>138.37986137999999</v>
      </c>
      <c r="H20" s="11">
        <f t="shared" si="2"/>
        <v>2.3063310229999998</v>
      </c>
      <c r="I20" s="11"/>
      <c r="J20" s="91"/>
      <c r="K20" s="72"/>
      <c r="L20" s="79">
        <v>6.8</v>
      </c>
      <c r="M20" s="80"/>
    </row>
    <row r="21" spans="1:16" x14ac:dyDescent="0.3">
      <c r="A21" s="89" t="s">
        <v>29</v>
      </c>
      <c r="B21" s="7"/>
      <c r="C21" s="13"/>
      <c r="D21" s="66">
        <f t="shared" si="0"/>
        <v>4.4117354489999991</v>
      </c>
      <c r="E21" s="10">
        <v>6</v>
      </c>
      <c r="F21" s="29">
        <f>D21-D18</f>
        <v>0.93205678499999944</v>
      </c>
      <c r="G21" s="15">
        <f t="shared" si="1"/>
        <v>156.17603173499998</v>
      </c>
      <c r="H21" s="11">
        <f t="shared" si="2"/>
        <v>2.6029338622499996</v>
      </c>
      <c r="I21" s="11"/>
      <c r="J21" s="91"/>
      <c r="K21" s="72"/>
      <c r="L21" s="79">
        <v>7.1</v>
      </c>
      <c r="M21" s="80"/>
    </row>
    <row r="22" spans="1:16" x14ac:dyDescent="0.3">
      <c r="A22" s="88" t="s">
        <v>78</v>
      </c>
      <c r="B22" s="9"/>
      <c r="C22" s="9" t="s">
        <v>131</v>
      </c>
      <c r="D22" s="66">
        <f t="shared" si="0"/>
        <v>4.473872568</v>
      </c>
      <c r="E22" s="10">
        <v>6</v>
      </c>
      <c r="F22" s="10"/>
      <c r="G22" s="15">
        <f t="shared" si="1"/>
        <v>157.10808852</v>
      </c>
      <c r="H22" s="11">
        <f t="shared" si="2"/>
        <v>2.6184681419999998</v>
      </c>
      <c r="I22" s="11"/>
      <c r="J22" s="91"/>
      <c r="K22" s="72"/>
      <c r="L22" s="79">
        <v>7.2</v>
      </c>
      <c r="M22" s="80"/>
    </row>
    <row r="23" spans="1:16" x14ac:dyDescent="0.3">
      <c r="A23" s="88" t="s">
        <v>77</v>
      </c>
      <c r="B23" s="9"/>
      <c r="C23" s="9" t="s">
        <v>132</v>
      </c>
      <c r="D23" s="12"/>
      <c r="E23" s="10">
        <v>6</v>
      </c>
      <c r="F23" s="10"/>
      <c r="G23" s="15"/>
      <c r="H23" s="11"/>
      <c r="I23" s="11"/>
      <c r="J23" s="91"/>
      <c r="K23" s="72"/>
      <c r="L23" s="79"/>
      <c r="M23" s="80"/>
    </row>
    <row r="24" spans="1:16" x14ac:dyDescent="0.3">
      <c r="A24" s="125" t="s">
        <v>76</v>
      </c>
      <c r="B24" s="14" t="s">
        <v>155</v>
      </c>
      <c r="C24" s="1"/>
      <c r="D24" s="12"/>
      <c r="E24" s="10">
        <v>6</v>
      </c>
      <c r="F24" s="10"/>
      <c r="G24" s="15"/>
      <c r="H24" s="11"/>
      <c r="I24" s="36" t="s">
        <v>149</v>
      </c>
      <c r="J24" s="91"/>
      <c r="K24" s="72"/>
      <c r="L24" s="79"/>
      <c r="M24" s="80"/>
    </row>
    <row r="25" spans="1:16" x14ac:dyDescent="0.3">
      <c r="A25" s="89" t="s">
        <v>28</v>
      </c>
      <c r="B25" s="7"/>
      <c r="C25" s="13"/>
      <c r="D25" s="66">
        <f t="shared" ref="D25:D48" si="3">$L25*$J$3</f>
        <v>5.1573808770000005</v>
      </c>
      <c r="E25" s="10">
        <v>7</v>
      </c>
      <c r="F25" s="29">
        <f>D25-D21</f>
        <v>0.74564542800000133</v>
      </c>
      <c r="G25" s="15">
        <f t="shared" ref="G25:G40" si="4">(D25*60/J$1)+(E25*J$2)</f>
        <v>182.36071315500001</v>
      </c>
      <c r="H25" s="11">
        <f t="shared" ref="H25:H40" si="5">G25/60</f>
        <v>3.0393452192500003</v>
      </c>
      <c r="I25" s="6"/>
      <c r="J25" s="91"/>
      <c r="K25" s="72"/>
      <c r="L25" s="79">
        <v>8.3000000000000007</v>
      </c>
      <c r="M25" s="80"/>
    </row>
    <row r="26" spans="1:16" ht="15" thickBot="1" x14ac:dyDescent="0.35">
      <c r="A26" s="169" t="s">
        <v>75</v>
      </c>
      <c r="B26" s="170"/>
      <c r="C26" s="170" t="s">
        <v>132</v>
      </c>
      <c r="D26" s="171">
        <f t="shared" si="3"/>
        <v>5.2195179959999995</v>
      </c>
      <c r="E26" s="172">
        <v>7</v>
      </c>
      <c r="F26" s="173">
        <v>0</v>
      </c>
      <c r="G26" s="174">
        <f t="shared" si="4"/>
        <v>183.29276994</v>
      </c>
      <c r="H26" s="175">
        <f t="shared" si="5"/>
        <v>3.0548794990000001</v>
      </c>
      <c r="I26" s="176" t="s">
        <v>126</v>
      </c>
      <c r="J26" s="92"/>
      <c r="K26" s="72"/>
      <c r="L26" s="79">
        <v>8.4</v>
      </c>
      <c r="M26" s="80"/>
    </row>
    <row r="27" spans="1:16" ht="15.6" thickTop="1" thickBot="1" x14ac:dyDescent="0.35">
      <c r="A27" s="177" t="s">
        <v>74</v>
      </c>
      <c r="B27" s="178"/>
      <c r="C27" s="179" t="s">
        <v>201</v>
      </c>
      <c r="D27" s="180">
        <f t="shared" si="3"/>
        <v>5.7787520670000001</v>
      </c>
      <c r="E27" s="181">
        <v>7</v>
      </c>
      <c r="F27" s="182">
        <f>D27-D25</f>
        <v>0.62137118999999963</v>
      </c>
      <c r="G27" s="183">
        <f t="shared" si="4"/>
        <v>191.68128100500002</v>
      </c>
      <c r="H27" s="184">
        <f t="shared" si="5"/>
        <v>3.1946880167500002</v>
      </c>
      <c r="I27" s="185" t="s">
        <v>194</v>
      </c>
      <c r="J27" s="117"/>
      <c r="K27" s="72"/>
      <c r="L27" s="79">
        <v>9.3000000000000007</v>
      </c>
      <c r="M27" s="80"/>
    </row>
    <row r="28" spans="1:16" ht="15.6" thickTop="1" thickBot="1" x14ac:dyDescent="0.35">
      <c r="A28" s="186" t="s">
        <v>26</v>
      </c>
      <c r="B28" s="187"/>
      <c r="C28" s="188" t="s">
        <v>27</v>
      </c>
      <c r="D28" s="189">
        <f t="shared" si="3"/>
        <v>5.903026305</v>
      </c>
      <c r="E28" s="190">
        <v>8</v>
      </c>
      <c r="F28" s="191">
        <f>D28-D27</f>
        <v>0.12427423799999993</v>
      </c>
      <c r="G28" s="192">
        <f t="shared" si="4"/>
        <v>208.54539457499999</v>
      </c>
      <c r="H28" s="193">
        <f t="shared" si="5"/>
        <v>3.4757565762499998</v>
      </c>
      <c r="I28" s="193"/>
      <c r="J28" s="91"/>
      <c r="K28" s="72"/>
      <c r="L28" s="79">
        <v>9.5</v>
      </c>
      <c r="M28" s="80"/>
    </row>
    <row r="29" spans="1:16" ht="15.6" thickTop="1" thickBot="1" x14ac:dyDescent="0.35">
      <c r="A29" s="177" t="s">
        <v>73</v>
      </c>
      <c r="B29" s="178"/>
      <c r="C29" s="179" t="s">
        <v>201</v>
      </c>
      <c r="D29" s="180">
        <f t="shared" si="3"/>
        <v>6.2758490189999998</v>
      </c>
      <c r="E29" s="181">
        <v>8</v>
      </c>
      <c r="F29" s="182">
        <f>D29-D28</f>
        <v>0.37282271399999978</v>
      </c>
      <c r="G29" s="183">
        <f t="shared" si="4"/>
        <v>214.13773528499999</v>
      </c>
      <c r="H29" s="184">
        <f t="shared" si="5"/>
        <v>3.5689622547499997</v>
      </c>
      <c r="I29" s="185" t="s">
        <v>196</v>
      </c>
      <c r="J29" s="117"/>
      <c r="K29" s="72"/>
      <c r="L29" s="79">
        <v>10.1</v>
      </c>
      <c r="M29" s="80"/>
    </row>
    <row r="30" spans="1:16" ht="15" thickTop="1" x14ac:dyDescent="0.3">
      <c r="A30" s="194" t="s">
        <v>25</v>
      </c>
      <c r="B30" s="195" t="s">
        <v>156</v>
      </c>
      <c r="C30" s="1"/>
      <c r="D30" s="196">
        <f t="shared" si="3"/>
        <v>6.5865346139999996</v>
      </c>
      <c r="E30" s="197">
        <v>9</v>
      </c>
      <c r="F30" s="198">
        <f>D30-D29</f>
        <v>0.31068559499999981</v>
      </c>
      <c r="G30" s="59">
        <f t="shared" si="4"/>
        <v>233.79801921000001</v>
      </c>
      <c r="H30" s="41">
        <f t="shared" si="5"/>
        <v>3.8966336534999999</v>
      </c>
      <c r="I30" s="37" t="s">
        <v>154</v>
      </c>
      <c r="J30" s="91"/>
      <c r="K30" s="72"/>
      <c r="L30" s="79">
        <v>10.6</v>
      </c>
      <c r="M30" s="80"/>
    </row>
    <row r="31" spans="1:16" x14ac:dyDescent="0.3">
      <c r="A31" s="88" t="s">
        <v>71</v>
      </c>
      <c r="B31" s="9"/>
      <c r="C31" s="13" t="s">
        <v>134</v>
      </c>
      <c r="D31" s="66">
        <f t="shared" si="3"/>
        <v>6.6486717329999996</v>
      </c>
      <c r="E31" s="10">
        <v>9</v>
      </c>
      <c r="F31" s="10"/>
      <c r="G31" s="15">
        <f t="shared" si="4"/>
        <v>234.73007599499999</v>
      </c>
      <c r="H31" s="11">
        <f t="shared" si="5"/>
        <v>3.9121679332499997</v>
      </c>
      <c r="I31" s="14" t="s">
        <v>72</v>
      </c>
      <c r="J31" s="91"/>
      <c r="K31" s="72"/>
      <c r="L31" s="79">
        <v>10.7</v>
      </c>
      <c r="M31" s="80"/>
    </row>
    <row r="32" spans="1:16" ht="15" thickBot="1" x14ac:dyDescent="0.35">
      <c r="A32" s="169" t="s">
        <v>70</v>
      </c>
      <c r="B32" s="199">
        <v>1.4</v>
      </c>
      <c r="C32" s="199" t="s">
        <v>127</v>
      </c>
      <c r="D32" s="171">
        <f t="shared" si="3"/>
        <v>6.6486717329999996</v>
      </c>
      <c r="E32" s="172">
        <v>9</v>
      </c>
      <c r="F32" s="200">
        <f>D32-D30</f>
        <v>6.2137118999999963E-2</v>
      </c>
      <c r="G32" s="201">
        <f t="shared" si="4"/>
        <v>234.73007599499999</v>
      </c>
      <c r="H32" s="202">
        <f t="shared" si="5"/>
        <v>3.9121679332499997</v>
      </c>
      <c r="I32" s="203" t="s">
        <v>115</v>
      </c>
      <c r="J32" s="93"/>
      <c r="K32" s="84"/>
      <c r="L32" s="79">
        <v>10.7</v>
      </c>
      <c r="M32" s="80"/>
    </row>
    <row r="33" spans="1:15" ht="15.6" thickTop="1" thickBot="1" x14ac:dyDescent="0.35">
      <c r="A33" s="204" t="s">
        <v>69</v>
      </c>
      <c r="B33" s="178"/>
      <c r="C33" s="178" t="s">
        <v>202</v>
      </c>
      <c r="D33" s="180">
        <f t="shared" si="3"/>
        <v>7.2079058039999993</v>
      </c>
      <c r="E33" s="181">
        <v>9</v>
      </c>
      <c r="F33" s="181"/>
      <c r="G33" s="183">
        <f t="shared" si="4"/>
        <v>243.11858705999998</v>
      </c>
      <c r="H33" s="184">
        <f t="shared" si="5"/>
        <v>4.0519764509999998</v>
      </c>
      <c r="I33" s="185" t="s">
        <v>194</v>
      </c>
      <c r="J33" s="117"/>
      <c r="K33" s="72"/>
      <c r="L33" s="79">
        <v>11.6</v>
      </c>
      <c r="M33" s="80"/>
    </row>
    <row r="34" spans="1:15" ht="15" customHeight="1" thickTop="1" x14ac:dyDescent="0.3">
      <c r="A34" s="205" t="s">
        <v>68</v>
      </c>
      <c r="B34" s="206"/>
      <c r="C34" s="206" t="s">
        <v>131</v>
      </c>
      <c r="D34" s="196">
        <f t="shared" si="3"/>
        <v>7.8914141129999988</v>
      </c>
      <c r="E34" s="197">
        <v>9</v>
      </c>
      <c r="F34" s="197"/>
      <c r="G34" s="59">
        <f t="shared" si="4"/>
        <v>253.371211695</v>
      </c>
      <c r="H34" s="41">
        <f t="shared" si="5"/>
        <v>4.2228535282499999</v>
      </c>
      <c r="I34" s="207" t="s">
        <v>197</v>
      </c>
      <c r="J34" s="91"/>
      <c r="K34" s="72"/>
      <c r="L34" s="79">
        <v>12.7</v>
      </c>
      <c r="M34" s="80"/>
    </row>
    <row r="35" spans="1:15" x14ac:dyDescent="0.3">
      <c r="A35" s="88" t="s">
        <v>67</v>
      </c>
      <c r="B35" s="9"/>
      <c r="C35" s="9" t="s">
        <v>132</v>
      </c>
      <c r="D35" s="66">
        <f t="shared" si="3"/>
        <v>8.5749224220000002</v>
      </c>
      <c r="E35" s="10">
        <v>9</v>
      </c>
      <c r="F35" s="10"/>
      <c r="G35" s="15">
        <f t="shared" si="4"/>
        <v>263.62383633000002</v>
      </c>
      <c r="H35" s="11">
        <f t="shared" si="5"/>
        <v>4.3937306055000001</v>
      </c>
      <c r="I35" s="11"/>
      <c r="J35" s="91"/>
      <c r="K35" s="72"/>
      <c r="L35" s="79">
        <v>13.8</v>
      </c>
      <c r="M35" s="80"/>
    </row>
    <row r="36" spans="1:15" x14ac:dyDescent="0.3">
      <c r="A36" s="89" t="s">
        <v>24</v>
      </c>
      <c r="B36" s="9"/>
      <c r="C36" s="6"/>
      <c r="D36" s="66">
        <f t="shared" si="3"/>
        <v>8.6991966600000001</v>
      </c>
      <c r="E36" s="10">
        <v>10</v>
      </c>
      <c r="F36" s="29">
        <f>D36-D32</f>
        <v>2.0505249270000006</v>
      </c>
      <c r="G36" s="15">
        <f t="shared" si="4"/>
        <v>280.48794989999999</v>
      </c>
      <c r="H36" s="11">
        <f t="shared" si="5"/>
        <v>4.6747991649999996</v>
      </c>
      <c r="I36" s="33" t="s">
        <v>123</v>
      </c>
      <c r="J36" s="91"/>
      <c r="K36" s="72"/>
      <c r="L36" s="81">
        <v>14</v>
      </c>
      <c r="M36" s="80"/>
    </row>
    <row r="37" spans="1:15" x14ac:dyDescent="0.3">
      <c r="A37" s="134" t="s">
        <v>66</v>
      </c>
      <c r="B37" s="133"/>
      <c r="C37" s="138" t="s">
        <v>177</v>
      </c>
      <c r="D37" s="66">
        <f t="shared" si="3"/>
        <v>8.7613337789999992</v>
      </c>
      <c r="E37" s="10">
        <v>10</v>
      </c>
      <c r="F37" s="135">
        <f>D37-D36</f>
        <v>6.2137118999999075E-2</v>
      </c>
      <c r="G37" s="15">
        <f t="shared" si="4"/>
        <v>281.42000668499998</v>
      </c>
      <c r="H37" s="11">
        <f t="shared" si="5"/>
        <v>4.6903334447499994</v>
      </c>
      <c r="I37" s="18" t="s">
        <v>194</v>
      </c>
      <c r="J37" s="91"/>
      <c r="K37" s="72"/>
      <c r="L37" s="79">
        <v>14.1</v>
      </c>
      <c r="M37" s="80"/>
    </row>
    <row r="38" spans="1:15" x14ac:dyDescent="0.3">
      <c r="A38" s="89" t="s">
        <v>23</v>
      </c>
      <c r="B38" s="9"/>
      <c r="C38" s="13"/>
      <c r="D38" s="66">
        <f t="shared" si="3"/>
        <v>9.0098822549999991</v>
      </c>
      <c r="E38" s="10">
        <v>11</v>
      </c>
      <c r="F38" s="29">
        <f>D38-D37</f>
        <v>0.24854847599999985</v>
      </c>
      <c r="G38" s="15">
        <f t="shared" si="4"/>
        <v>300.14823382499998</v>
      </c>
      <c r="H38" s="11">
        <f t="shared" si="5"/>
        <v>5.0024705637499993</v>
      </c>
      <c r="I38" s="11"/>
      <c r="J38" s="91"/>
      <c r="K38" s="72"/>
      <c r="L38" s="79">
        <v>14.5</v>
      </c>
      <c r="M38" s="80"/>
    </row>
    <row r="39" spans="1:15" x14ac:dyDescent="0.3">
      <c r="A39" s="134" t="s">
        <v>65</v>
      </c>
      <c r="B39" s="133"/>
      <c r="C39" s="138" t="s">
        <v>145</v>
      </c>
      <c r="D39" s="66">
        <f t="shared" si="3"/>
        <v>9.2584307309999989</v>
      </c>
      <c r="E39" s="10">
        <v>11</v>
      </c>
      <c r="F39" s="135">
        <f>D39-D38</f>
        <v>0.24854847599999985</v>
      </c>
      <c r="G39" s="15">
        <f t="shared" si="4"/>
        <v>303.87646096499998</v>
      </c>
      <c r="H39" s="11">
        <f t="shared" si="5"/>
        <v>5.0646076827499993</v>
      </c>
      <c r="I39" s="11"/>
      <c r="J39" s="91"/>
      <c r="K39" s="72"/>
      <c r="L39" s="79">
        <v>14.9</v>
      </c>
      <c r="M39" s="80"/>
    </row>
    <row r="40" spans="1:15" x14ac:dyDescent="0.3">
      <c r="A40" s="89" t="s">
        <v>22</v>
      </c>
      <c r="B40" s="9"/>
      <c r="C40" s="13"/>
      <c r="D40" s="66">
        <f t="shared" si="3"/>
        <v>9.6312534449999987</v>
      </c>
      <c r="E40" s="10">
        <v>12</v>
      </c>
      <c r="F40" s="29">
        <f>D40-D39</f>
        <v>0.37282271399999978</v>
      </c>
      <c r="G40" s="15">
        <f t="shared" si="4"/>
        <v>324.46880167500001</v>
      </c>
      <c r="H40" s="11">
        <f t="shared" si="5"/>
        <v>5.4078133612500006</v>
      </c>
      <c r="I40" s="11"/>
      <c r="J40" s="91"/>
      <c r="K40" s="72"/>
      <c r="L40" s="79">
        <v>15.5</v>
      </c>
      <c r="M40" s="80"/>
    </row>
    <row r="41" spans="1:15" x14ac:dyDescent="0.3">
      <c r="A41" s="88" t="s">
        <v>64</v>
      </c>
      <c r="B41" s="9"/>
      <c r="C41" s="9" t="s">
        <v>132</v>
      </c>
      <c r="D41" s="66">
        <f t="shared" si="3"/>
        <v>9.6933905639999995</v>
      </c>
      <c r="E41" s="10">
        <v>12</v>
      </c>
      <c r="F41" s="10"/>
      <c r="G41" s="15"/>
      <c r="H41" s="11"/>
      <c r="I41" s="11"/>
      <c r="J41" s="91"/>
      <c r="K41" s="72"/>
      <c r="L41" s="79">
        <v>15.6</v>
      </c>
      <c r="M41" s="80"/>
    </row>
    <row r="42" spans="1:15" x14ac:dyDescent="0.3">
      <c r="A42" s="134" t="s">
        <v>63</v>
      </c>
      <c r="B42" s="133"/>
      <c r="C42" s="133" t="s">
        <v>135</v>
      </c>
      <c r="D42" s="66">
        <f t="shared" si="3"/>
        <v>10.314761754000001</v>
      </c>
      <c r="E42" s="10">
        <v>12</v>
      </c>
      <c r="F42" s="135">
        <f>D42-D40</f>
        <v>0.68350830900000226</v>
      </c>
      <c r="G42" s="15"/>
      <c r="H42" s="11"/>
      <c r="I42" s="18" t="s">
        <v>198</v>
      </c>
      <c r="J42" s="91"/>
      <c r="K42" s="72"/>
      <c r="L42" s="79">
        <v>16.600000000000001</v>
      </c>
      <c r="M42" s="80"/>
      <c r="O42" s="14"/>
    </row>
    <row r="43" spans="1:15" x14ac:dyDescent="0.3">
      <c r="A43" s="89" t="s">
        <v>21</v>
      </c>
      <c r="B43" s="9"/>
      <c r="C43" s="13"/>
      <c r="D43" s="66">
        <f t="shared" si="3"/>
        <v>10.998270063</v>
      </c>
      <c r="E43" s="10">
        <v>13</v>
      </c>
      <c r="F43" s="29">
        <f>D43-D42</f>
        <v>0.6835083089999987</v>
      </c>
      <c r="G43" s="15">
        <f>(D43*60/J$1)+(E43*J$2)</f>
        <v>359.97405094499999</v>
      </c>
      <c r="H43" s="11">
        <f>G43/60</f>
        <v>5.9995675157499999</v>
      </c>
      <c r="I43" s="11"/>
      <c r="J43" s="91"/>
      <c r="K43" s="72"/>
      <c r="L43" s="79">
        <v>17.7</v>
      </c>
      <c r="M43" s="80"/>
    </row>
    <row r="44" spans="1:15" x14ac:dyDescent="0.3">
      <c r="A44" s="134" t="s">
        <v>62</v>
      </c>
      <c r="B44" s="133"/>
      <c r="C44" s="133" t="s">
        <v>136</v>
      </c>
      <c r="D44" s="66">
        <f t="shared" si="3"/>
        <v>10.998270063</v>
      </c>
      <c r="E44" s="10">
        <v>13</v>
      </c>
      <c r="F44" s="135">
        <f>D44-D43</f>
        <v>0</v>
      </c>
      <c r="G44" s="15">
        <f>(D44*60/J$1)+(E44*J$2)</f>
        <v>359.97405094499999</v>
      </c>
      <c r="H44" s="11">
        <f>G44/60</f>
        <v>5.9995675157499999</v>
      </c>
      <c r="I44" s="8" t="s">
        <v>124</v>
      </c>
      <c r="J44" s="91"/>
      <c r="K44" s="72"/>
      <c r="L44" s="79">
        <v>17.7</v>
      </c>
      <c r="M44" s="80"/>
    </row>
    <row r="45" spans="1:15" x14ac:dyDescent="0.3">
      <c r="A45" s="87" t="s">
        <v>61</v>
      </c>
      <c r="B45" s="7"/>
      <c r="C45" s="94" t="s">
        <v>141</v>
      </c>
      <c r="D45" s="66">
        <f t="shared" si="3"/>
        <v>11.060407182000001</v>
      </c>
      <c r="E45" s="26">
        <v>13</v>
      </c>
      <c r="F45" s="24">
        <f>D45-D44</f>
        <v>6.2137119000000851E-2</v>
      </c>
      <c r="G45" s="15">
        <f>(D45*60/J$1)+(E45*J$2)</f>
        <v>360.90610773000003</v>
      </c>
      <c r="H45" s="11">
        <f>G45/60</f>
        <v>6.0151017955000006</v>
      </c>
      <c r="I45" s="95" t="s">
        <v>152</v>
      </c>
      <c r="J45" s="91"/>
      <c r="K45" s="72"/>
      <c r="L45" s="79">
        <v>17.8</v>
      </c>
      <c r="M45" s="80"/>
    </row>
    <row r="46" spans="1:15" ht="15" thickBot="1" x14ac:dyDescent="0.35">
      <c r="A46" s="87" t="s">
        <v>60</v>
      </c>
      <c r="B46" s="6"/>
      <c r="C46" s="6"/>
      <c r="D46" s="66">
        <f t="shared" si="3"/>
        <v>0</v>
      </c>
      <c r="E46" s="10">
        <v>13</v>
      </c>
      <c r="F46" s="10"/>
      <c r="G46" s="15"/>
      <c r="H46" s="11"/>
      <c r="I46" s="11"/>
      <c r="J46" s="91"/>
      <c r="K46" s="72"/>
      <c r="L46" s="79"/>
      <c r="M46" s="80"/>
    </row>
    <row r="47" spans="1:15" ht="15" thickBot="1" x14ac:dyDescent="0.35">
      <c r="A47" s="134" t="s">
        <v>59</v>
      </c>
      <c r="B47" s="137"/>
      <c r="C47" s="133" t="s">
        <v>136</v>
      </c>
      <c r="D47" s="66">
        <f t="shared" si="3"/>
        <v>11.619641252999999</v>
      </c>
      <c r="E47" s="10">
        <v>13</v>
      </c>
      <c r="F47" s="135">
        <f>D47-D44</f>
        <v>0.62137118999999963</v>
      </c>
      <c r="G47" s="15">
        <f>(D47*60/J$1)+(E47*J$2)</f>
        <v>369.29461879500002</v>
      </c>
      <c r="H47" s="11">
        <f>G47/60</f>
        <v>6.1549103132500003</v>
      </c>
      <c r="I47" s="136" t="s">
        <v>193</v>
      </c>
      <c r="J47" s="91"/>
      <c r="K47" s="72"/>
      <c r="L47" s="79">
        <v>18.7</v>
      </c>
      <c r="M47" s="80"/>
    </row>
    <row r="48" spans="1:15" x14ac:dyDescent="0.3">
      <c r="A48" s="89" t="s">
        <v>20</v>
      </c>
      <c r="B48" s="7"/>
      <c r="C48" s="7"/>
      <c r="D48" s="66">
        <f t="shared" si="3"/>
        <v>11.80605261</v>
      </c>
      <c r="E48" s="34">
        <v>14</v>
      </c>
      <c r="F48" s="30">
        <f>D48-D47</f>
        <v>0.18641135700000078</v>
      </c>
      <c r="G48" s="15">
        <f>(D48*60/J$1)+(E48*J$2)</f>
        <v>387.09078914999998</v>
      </c>
      <c r="H48" s="11">
        <f>G48/60</f>
        <v>6.4515131524999996</v>
      </c>
      <c r="I48" s="11"/>
      <c r="J48" s="91"/>
      <c r="K48" s="72"/>
      <c r="L48" s="79">
        <v>19</v>
      </c>
      <c r="M48" s="80"/>
    </row>
    <row r="49" spans="1:13" x14ac:dyDescent="0.3">
      <c r="A49" s="88" t="s">
        <v>58</v>
      </c>
      <c r="B49" s="7"/>
      <c r="C49" s="6"/>
      <c r="D49" s="66"/>
      <c r="E49" s="57"/>
      <c r="F49" s="57"/>
      <c r="G49" s="21"/>
      <c r="I49" s="7" t="s">
        <v>113</v>
      </c>
      <c r="J49" s="96"/>
      <c r="K49" s="28"/>
      <c r="L49" s="79"/>
      <c r="M49" s="80"/>
    </row>
    <row r="50" spans="1:13" x14ac:dyDescent="0.3">
      <c r="A50" s="134" t="s">
        <v>57</v>
      </c>
      <c r="B50" s="137"/>
      <c r="C50" s="25" t="s">
        <v>142</v>
      </c>
      <c r="D50" s="66">
        <f t="shared" ref="D50:D101" si="6">$L50*$J$3</f>
        <v>12.613835157</v>
      </c>
      <c r="E50" s="34">
        <v>15</v>
      </c>
      <c r="F50" s="139">
        <f>D50-D48</f>
        <v>0.80778254700000041</v>
      </c>
      <c r="G50" s="15">
        <f>(D50*60/J$1)+(E50*J$2)</f>
        <v>414.20752735500002</v>
      </c>
      <c r="H50" s="11">
        <f>G50/60</f>
        <v>6.9034587892500001</v>
      </c>
      <c r="I50" s="8" t="s">
        <v>143</v>
      </c>
      <c r="J50" s="91"/>
      <c r="K50" s="72"/>
      <c r="L50" s="79">
        <v>20.3</v>
      </c>
      <c r="M50" s="80"/>
    </row>
    <row r="51" spans="1:13" x14ac:dyDescent="0.3">
      <c r="A51" s="89" t="s">
        <v>56</v>
      </c>
      <c r="B51" s="6"/>
      <c r="C51" s="6"/>
      <c r="D51" s="66">
        <f t="shared" si="6"/>
        <v>12.738109394999999</v>
      </c>
      <c r="E51" s="34">
        <v>15</v>
      </c>
      <c r="F51" s="30">
        <f>D51-D50</f>
        <v>0.12427423799999815</v>
      </c>
      <c r="G51" s="15">
        <f>(D51*60/J$1)+(E51*J$2)</f>
        <v>416.071640925</v>
      </c>
      <c r="H51" s="11">
        <f>G51/60</f>
        <v>6.9345273487499997</v>
      </c>
      <c r="I51" s="11"/>
      <c r="J51" s="91"/>
      <c r="K51" s="72"/>
      <c r="L51" s="79">
        <v>20.5</v>
      </c>
      <c r="M51" s="80"/>
    </row>
    <row r="52" spans="1:13" ht="15" thickBot="1" x14ac:dyDescent="0.35">
      <c r="A52" s="89" t="s">
        <v>19</v>
      </c>
      <c r="B52" s="6"/>
      <c r="C52" s="6"/>
      <c r="D52" s="66">
        <f t="shared" si="6"/>
        <v>13.235206347</v>
      </c>
      <c r="E52" s="34">
        <v>16</v>
      </c>
      <c r="F52" s="30">
        <f>D52-D51</f>
        <v>0.49709695200000148</v>
      </c>
      <c r="G52" s="15">
        <f>(D52*60/J$1)+(E52*J$2)</f>
        <v>438.528095205</v>
      </c>
      <c r="H52" s="11">
        <f>G52/60</f>
        <v>7.3088015867499996</v>
      </c>
      <c r="I52" s="11"/>
      <c r="J52" s="91"/>
      <c r="K52" s="72"/>
      <c r="L52" s="79">
        <v>21.3</v>
      </c>
      <c r="M52" s="80"/>
    </row>
    <row r="53" spans="1:13" ht="15" thickBot="1" x14ac:dyDescent="0.35">
      <c r="A53" s="88" t="s">
        <v>55</v>
      </c>
      <c r="B53" s="7" t="s">
        <v>189</v>
      </c>
      <c r="C53" s="6" t="s">
        <v>137</v>
      </c>
      <c r="D53" s="66">
        <f t="shared" si="6"/>
        <v>0</v>
      </c>
      <c r="E53" s="34"/>
      <c r="F53" s="34"/>
      <c r="G53" s="15"/>
      <c r="H53" s="11"/>
      <c r="I53" s="119" t="s">
        <v>184</v>
      </c>
      <c r="J53" s="91"/>
      <c r="K53" s="72"/>
      <c r="L53" s="79"/>
      <c r="M53" s="80"/>
    </row>
    <row r="54" spans="1:13" x14ac:dyDescent="0.3">
      <c r="A54" s="88" t="s">
        <v>54</v>
      </c>
      <c r="B54" s="7"/>
      <c r="C54" s="9" t="s">
        <v>132</v>
      </c>
      <c r="D54" s="66">
        <f t="shared" si="6"/>
        <v>13.483754822999998</v>
      </c>
      <c r="E54" s="34">
        <v>16</v>
      </c>
      <c r="F54" s="34"/>
      <c r="G54" s="15">
        <f>(D54*60/J$1)+(E54*J$2)</f>
        <v>442.25632234499994</v>
      </c>
      <c r="H54" s="11">
        <f>G54/60</f>
        <v>7.3709387057499987</v>
      </c>
      <c r="I54" s="11"/>
      <c r="J54" s="91"/>
      <c r="K54" s="72"/>
      <c r="L54" s="79">
        <v>21.7</v>
      </c>
      <c r="M54" s="80"/>
    </row>
    <row r="55" spans="1:13" x14ac:dyDescent="0.3">
      <c r="A55" s="88" t="s">
        <v>53</v>
      </c>
      <c r="B55" s="7"/>
      <c r="C55" s="9" t="s">
        <v>131</v>
      </c>
      <c r="D55" s="66">
        <f t="shared" si="6"/>
        <v>13.670166179999999</v>
      </c>
      <c r="E55" s="34">
        <v>16</v>
      </c>
      <c r="F55" s="34"/>
      <c r="G55" s="15">
        <f>(D55*60/J$1)+(E55*J$2)</f>
        <v>445.05249270000002</v>
      </c>
      <c r="H55" s="11">
        <f>G55/60</f>
        <v>7.4175415450000006</v>
      </c>
      <c r="I55" s="18" t="s">
        <v>194</v>
      </c>
      <c r="J55" s="91"/>
      <c r="K55" s="72"/>
      <c r="L55" s="79">
        <v>22</v>
      </c>
      <c r="M55" s="80"/>
    </row>
    <row r="56" spans="1:13" x14ac:dyDescent="0.3">
      <c r="A56" s="89" t="s">
        <v>18</v>
      </c>
      <c r="B56" s="6"/>
      <c r="C56" s="6"/>
      <c r="D56" s="66">
        <f t="shared" si="6"/>
        <v>14.477948726999999</v>
      </c>
      <c r="E56" s="34">
        <v>17</v>
      </c>
      <c r="F56" s="30">
        <f>D56-D52</f>
        <v>1.2427423799999993</v>
      </c>
      <c r="G56" s="15">
        <f>(D56*60/J$1)+(E56*J$2)</f>
        <v>472.16923090499995</v>
      </c>
      <c r="H56" s="11">
        <f>G56/60</f>
        <v>7.8694871817499994</v>
      </c>
      <c r="I56" s="11"/>
      <c r="J56" s="91"/>
      <c r="K56" s="72"/>
      <c r="L56" s="79">
        <v>23.3</v>
      </c>
      <c r="M56" s="80"/>
    </row>
    <row r="57" spans="1:13" x14ac:dyDescent="0.3">
      <c r="A57" s="88" t="s">
        <v>52</v>
      </c>
      <c r="B57" s="7"/>
      <c r="C57" s="9" t="s">
        <v>131</v>
      </c>
      <c r="D57" s="66">
        <f t="shared" si="6"/>
        <v>14.664360084</v>
      </c>
      <c r="E57" s="34">
        <v>17</v>
      </c>
      <c r="F57" s="34"/>
      <c r="G57" s="15">
        <f>(D57*60/J$1)+(E57*J$2)</f>
        <v>474.96540126000002</v>
      </c>
      <c r="H57" s="11">
        <f>G57/60</f>
        <v>7.9160900210000005</v>
      </c>
      <c r="I57" s="18" t="s">
        <v>196</v>
      </c>
      <c r="J57" s="91"/>
      <c r="K57" s="72"/>
      <c r="L57" s="79">
        <v>23.6</v>
      </c>
      <c r="M57" s="80"/>
    </row>
    <row r="58" spans="1:13" x14ac:dyDescent="0.3">
      <c r="A58" s="87" t="s">
        <v>51</v>
      </c>
      <c r="B58" s="6"/>
      <c r="C58" s="7" t="s">
        <v>139</v>
      </c>
      <c r="D58" s="66">
        <f t="shared" si="6"/>
        <v>14.912908559999998</v>
      </c>
      <c r="E58" s="34">
        <v>17</v>
      </c>
      <c r="F58" s="34"/>
      <c r="G58" s="15">
        <f>(D58*60/J$1)+(E58*J$2)</f>
        <v>478.69362839999997</v>
      </c>
      <c r="H58" s="11">
        <f>G58/60</f>
        <v>7.9782271399999996</v>
      </c>
      <c r="I58" s="33" t="s">
        <v>125</v>
      </c>
      <c r="J58" s="91"/>
      <c r="K58" s="72"/>
      <c r="L58" s="79">
        <v>24</v>
      </c>
      <c r="M58" s="80"/>
    </row>
    <row r="59" spans="1:13" x14ac:dyDescent="0.3">
      <c r="A59" s="87" t="s">
        <v>50</v>
      </c>
      <c r="B59" s="6"/>
      <c r="C59" s="6"/>
      <c r="D59" s="66">
        <f t="shared" si="6"/>
        <v>0</v>
      </c>
      <c r="E59" s="34"/>
      <c r="F59" s="34"/>
      <c r="G59" s="15"/>
      <c r="H59" s="6"/>
      <c r="I59" s="120" t="s">
        <v>187</v>
      </c>
      <c r="J59" s="97"/>
      <c r="K59" s="28"/>
      <c r="L59" s="79"/>
      <c r="M59" s="80"/>
    </row>
    <row r="60" spans="1:13" ht="15" thickBot="1" x14ac:dyDescent="0.35">
      <c r="A60" s="88" t="s">
        <v>171</v>
      </c>
      <c r="B60" s="7" t="s">
        <v>138</v>
      </c>
      <c r="C60" s="16"/>
      <c r="D60" s="66">
        <f t="shared" si="6"/>
        <v>14.975045679000001</v>
      </c>
      <c r="E60" s="34">
        <v>17</v>
      </c>
      <c r="F60" s="34"/>
      <c r="G60" s="15">
        <f>(D60*60/J$1)+(E60*J$2)</f>
        <v>479.62568518500001</v>
      </c>
      <c r="H60" s="11">
        <f>G60/60</f>
        <v>7.9937614197500002</v>
      </c>
      <c r="I60" s="11"/>
      <c r="J60" s="91"/>
      <c r="K60" s="72"/>
      <c r="L60" s="79">
        <v>24.1</v>
      </c>
      <c r="M60" s="80"/>
    </row>
    <row r="61" spans="1:13" ht="15" thickTop="1" x14ac:dyDescent="0.3">
      <c r="A61" s="87" t="s">
        <v>49</v>
      </c>
      <c r="B61" s="6"/>
      <c r="C61" s="7" t="s">
        <v>175</v>
      </c>
      <c r="D61" s="66">
        <f t="shared" si="6"/>
        <v>0</v>
      </c>
      <c r="E61" s="57"/>
      <c r="F61" s="57"/>
      <c r="G61" s="21"/>
      <c r="H61" s="7"/>
      <c r="I61" s="76" t="s">
        <v>179</v>
      </c>
      <c r="J61" s="102">
        <f>AVERAGE(F$5:F$81)</f>
        <v>0.57202700726470579</v>
      </c>
      <c r="K61" s="28"/>
      <c r="L61" s="79"/>
      <c r="M61" s="80"/>
    </row>
    <row r="62" spans="1:13" ht="15" thickBot="1" x14ac:dyDescent="0.35">
      <c r="A62" s="89" t="s">
        <v>17</v>
      </c>
      <c r="B62" s="6"/>
      <c r="C62" s="6"/>
      <c r="D62" s="66">
        <f t="shared" si="6"/>
        <v>15.782828225999998</v>
      </c>
      <c r="E62" s="34">
        <v>18</v>
      </c>
      <c r="F62" s="30">
        <f>D62-D56</f>
        <v>1.3048794989999983</v>
      </c>
      <c r="G62" s="15">
        <f t="shared" ref="G62:G94" si="7">(D62*60/J$1)+(E62*J$2)</f>
        <v>506.74242339</v>
      </c>
      <c r="H62" s="11">
        <f t="shared" ref="H62:H94" si="8">G62/60</f>
        <v>8.4457070564999999</v>
      </c>
      <c r="I62" s="77" t="s">
        <v>180</v>
      </c>
      <c r="J62" s="103">
        <f>MAX(F$6:F$82)</f>
        <v>2.0505249270000006</v>
      </c>
      <c r="K62" s="72"/>
      <c r="L62" s="79">
        <v>25.4</v>
      </c>
      <c r="M62" s="80"/>
    </row>
    <row r="63" spans="1:13" ht="15" thickTop="1" x14ac:dyDescent="0.3">
      <c r="A63" s="88" t="s">
        <v>48</v>
      </c>
      <c r="B63" s="6"/>
      <c r="C63" s="9" t="s">
        <v>131</v>
      </c>
      <c r="D63" s="66">
        <f t="shared" si="6"/>
        <v>15.844965344999999</v>
      </c>
      <c r="E63" s="34">
        <v>18</v>
      </c>
      <c r="F63" s="34"/>
      <c r="G63" s="15">
        <f t="shared" si="7"/>
        <v>507.67448017499999</v>
      </c>
      <c r="H63" s="11">
        <f t="shared" si="8"/>
        <v>8.4612413362499996</v>
      </c>
      <c r="I63" s="11"/>
      <c r="J63" s="91"/>
      <c r="K63" s="72"/>
      <c r="L63" s="79">
        <v>25.5</v>
      </c>
      <c r="M63" s="80"/>
    </row>
    <row r="64" spans="1:13" x14ac:dyDescent="0.3">
      <c r="A64" s="88" t="s">
        <v>47</v>
      </c>
      <c r="B64" s="6"/>
      <c r="C64" s="9" t="s">
        <v>131</v>
      </c>
      <c r="D64" s="66">
        <f t="shared" si="6"/>
        <v>16.031376701999999</v>
      </c>
      <c r="E64" s="34">
        <v>18</v>
      </c>
      <c r="F64" s="34"/>
      <c r="G64" s="15">
        <f t="shared" si="7"/>
        <v>510.47065053</v>
      </c>
      <c r="H64" s="11">
        <f t="shared" si="8"/>
        <v>8.5078441755000007</v>
      </c>
      <c r="I64" s="11"/>
      <c r="J64" s="91"/>
      <c r="K64" s="72"/>
      <c r="L64" s="79">
        <v>25.8</v>
      </c>
      <c r="M64" s="80"/>
    </row>
    <row r="65" spans="1:13" x14ac:dyDescent="0.3">
      <c r="A65" s="89" t="s">
        <v>16</v>
      </c>
      <c r="B65" s="6"/>
      <c r="C65" s="6"/>
      <c r="D65" s="66">
        <f t="shared" si="6"/>
        <v>16.652747892000001</v>
      </c>
      <c r="E65" s="34">
        <v>19</v>
      </c>
      <c r="F65" s="30">
        <f>D65-D62</f>
        <v>0.86991966600000303</v>
      </c>
      <c r="G65" s="15">
        <f t="shared" si="7"/>
        <v>534.79121838000003</v>
      </c>
      <c r="H65" s="11">
        <f t="shared" si="8"/>
        <v>8.9131869730000002</v>
      </c>
      <c r="I65" s="11"/>
      <c r="J65" s="91"/>
      <c r="K65" s="72"/>
      <c r="L65" s="79">
        <v>26.8</v>
      </c>
      <c r="M65" s="80"/>
    </row>
    <row r="66" spans="1:13" x14ac:dyDescent="0.3">
      <c r="A66" s="88" t="s">
        <v>46</v>
      </c>
      <c r="B66" s="6"/>
      <c r="C66" s="9" t="s">
        <v>131</v>
      </c>
      <c r="D66" s="66">
        <f t="shared" si="6"/>
        <v>16.652747892000001</v>
      </c>
      <c r="E66" s="34">
        <v>19</v>
      </c>
      <c r="F66" s="34"/>
      <c r="G66" s="15">
        <f t="shared" si="7"/>
        <v>534.79121838000003</v>
      </c>
      <c r="H66" s="11">
        <f t="shared" si="8"/>
        <v>8.9131869730000002</v>
      </c>
      <c r="I66" s="18" t="s">
        <v>194</v>
      </c>
      <c r="J66" s="91"/>
      <c r="K66" s="72"/>
      <c r="L66" s="79">
        <v>26.8</v>
      </c>
      <c r="M66" s="80"/>
    </row>
    <row r="67" spans="1:13" x14ac:dyDescent="0.3">
      <c r="A67" s="88" t="s">
        <v>45</v>
      </c>
      <c r="B67" s="6"/>
      <c r="C67" s="9" t="s">
        <v>131</v>
      </c>
      <c r="D67" s="66">
        <f t="shared" si="6"/>
        <v>17.025570605999999</v>
      </c>
      <c r="E67" s="34">
        <v>19</v>
      </c>
      <c r="F67" s="34"/>
      <c r="G67" s="15">
        <f t="shared" si="7"/>
        <v>540.38355908999995</v>
      </c>
      <c r="H67" s="11">
        <f t="shared" si="8"/>
        <v>9.0063926514999988</v>
      </c>
      <c r="I67" s="11"/>
      <c r="J67" s="91"/>
      <c r="K67" s="72"/>
      <c r="L67" s="79">
        <v>27.4</v>
      </c>
      <c r="M67" s="80"/>
    </row>
    <row r="68" spans="1:13" x14ac:dyDescent="0.3">
      <c r="A68" s="88" t="s">
        <v>44</v>
      </c>
      <c r="B68" s="6"/>
      <c r="C68" s="9" t="s">
        <v>131</v>
      </c>
      <c r="D68" s="66">
        <f t="shared" si="6"/>
        <v>17.211981962999999</v>
      </c>
      <c r="E68" s="34">
        <v>19</v>
      </c>
      <c r="F68" s="34"/>
      <c r="G68" s="15">
        <f t="shared" si="7"/>
        <v>543.17972944500002</v>
      </c>
      <c r="H68" s="11">
        <f t="shared" si="8"/>
        <v>9.0529954907499999</v>
      </c>
      <c r="I68" s="11"/>
      <c r="J68" s="91"/>
      <c r="K68" s="72"/>
      <c r="L68" s="79">
        <v>27.7</v>
      </c>
      <c r="M68" s="80"/>
    </row>
    <row r="69" spans="1:13" x14ac:dyDescent="0.3">
      <c r="A69" s="88" t="s">
        <v>43</v>
      </c>
      <c r="B69" s="7" t="s">
        <v>189</v>
      </c>
      <c r="C69" s="6"/>
      <c r="D69" s="66">
        <f t="shared" si="6"/>
        <v>17.211981962999999</v>
      </c>
      <c r="E69" s="34">
        <v>19</v>
      </c>
      <c r="F69" s="34"/>
      <c r="G69" s="15">
        <f t="shared" si="7"/>
        <v>543.17972944500002</v>
      </c>
      <c r="H69" s="11">
        <f t="shared" si="8"/>
        <v>9.0529954907499999</v>
      </c>
      <c r="I69" s="11"/>
      <c r="J69" s="91"/>
      <c r="K69" s="72"/>
      <c r="L69" s="79">
        <v>27.7</v>
      </c>
      <c r="M69" s="80"/>
    </row>
    <row r="70" spans="1:13" x14ac:dyDescent="0.3">
      <c r="A70" s="88" t="s">
        <v>42</v>
      </c>
      <c r="B70" s="7"/>
      <c r="C70" s="9" t="s">
        <v>131</v>
      </c>
      <c r="D70" s="66">
        <f t="shared" si="6"/>
        <v>18.081901629000001</v>
      </c>
      <c r="E70" s="34">
        <v>19</v>
      </c>
      <c r="F70" s="34"/>
      <c r="G70" s="15">
        <f t="shared" si="7"/>
        <v>556.22852443500005</v>
      </c>
      <c r="H70" s="11">
        <f t="shared" si="8"/>
        <v>9.2704754072500002</v>
      </c>
      <c r="J70" s="91"/>
      <c r="K70" s="72"/>
      <c r="L70" s="79">
        <v>29.1</v>
      </c>
      <c r="M70" s="80"/>
    </row>
    <row r="71" spans="1:13" x14ac:dyDescent="0.3">
      <c r="A71" s="88" t="s">
        <v>41</v>
      </c>
      <c r="B71" s="7"/>
      <c r="C71" s="19" t="s">
        <v>176</v>
      </c>
      <c r="D71" s="66">
        <f t="shared" si="6"/>
        <v>18.268312985999998</v>
      </c>
      <c r="E71" s="57">
        <v>19</v>
      </c>
      <c r="F71" s="57"/>
      <c r="G71" s="21">
        <f t="shared" si="7"/>
        <v>559.02469479000001</v>
      </c>
      <c r="H71" s="22">
        <f t="shared" si="8"/>
        <v>9.3170782464999995</v>
      </c>
      <c r="I71" s="18" t="s">
        <v>199</v>
      </c>
      <c r="J71" s="92"/>
      <c r="K71" s="72"/>
      <c r="L71" s="79">
        <v>29.4</v>
      </c>
      <c r="M71" s="80"/>
    </row>
    <row r="72" spans="1:13" x14ac:dyDescent="0.3">
      <c r="A72" s="89" t="s">
        <v>15</v>
      </c>
      <c r="B72" s="7"/>
      <c r="C72" s="6"/>
      <c r="D72" s="66">
        <f t="shared" si="6"/>
        <v>18.330450105000001</v>
      </c>
      <c r="E72" s="34">
        <v>20</v>
      </c>
      <c r="F72" s="30">
        <f>D72-D65</f>
        <v>1.6777022129999999</v>
      </c>
      <c r="G72" s="15">
        <f t="shared" si="7"/>
        <v>574.956751575</v>
      </c>
      <c r="H72" s="11">
        <f t="shared" si="8"/>
        <v>9.5826125262499993</v>
      </c>
      <c r="I72" s="11"/>
      <c r="J72" s="91"/>
      <c r="K72" s="72"/>
      <c r="L72" s="79">
        <v>29.5</v>
      </c>
      <c r="M72" s="80"/>
    </row>
    <row r="73" spans="1:13" x14ac:dyDescent="0.3">
      <c r="A73" s="88" t="s">
        <v>40</v>
      </c>
      <c r="B73" s="7" t="s">
        <v>138</v>
      </c>
      <c r="C73" s="147" t="s">
        <v>116</v>
      </c>
      <c r="D73" s="66">
        <f t="shared" si="6"/>
        <v>18.392587224</v>
      </c>
      <c r="E73" s="34">
        <v>20</v>
      </c>
      <c r="F73" s="34"/>
      <c r="G73" s="15">
        <f t="shared" si="7"/>
        <v>575.88880835999998</v>
      </c>
      <c r="H73" s="11">
        <f t="shared" si="8"/>
        <v>9.598146805999999</v>
      </c>
      <c r="I73" s="11"/>
      <c r="J73" s="91"/>
      <c r="K73" s="72"/>
      <c r="L73" s="79">
        <v>29.6</v>
      </c>
      <c r="M73" s="80"/>
    </row>
    <row r="74" spans="1:13" x14ac:dyDescent="0.3">
      <c r="A74" s="88" t="s">
        <v>38</v>
      </c>
      <c r="B74" s="7"/>
      <c r="C74" s="148"/>
      <c r="D74" s="66">
        <f t="shared" si="6"/>
        <v>18.516861461999998</v>
      </c>
      <c r="E74" s="34">
        <v>20</v>
      </c>
      <c r="F74" s="34"/>
      <c r="G74" s="15">
        <f t="shared" si="7"/>
        <v>577.75292192999996</v>
      </c>
      <c r="H74" s="11">
        <f t="shared" si="8"/>
        <v>9.6292153654999986</v>
      </c>
      <c r="I74" s="140" t="s">
        <v>39</v>
      </c>
      <c r="J74" s="91"/>
      <c r="K74" s="72"/>
      <c r="L74" s="79">
        <v>29.8</v>
      </c>
      <c r="M74" s="80"/>
    </row>
    <row r="75" spans="1:13" x14ac:dyDescent="0.3">
      <c r="A75" s="88" t="s">
        <v>37</v>
      </c>
      <c r="B75" s="7" t="s">
        <v>138</v>
      </c>
      <c r="C75" s="148"/>
      <c r="D75" s="66">
        <f t="shared" si="6"/>
        <v>18.578998580999997</v>
      </c>
      <c r="E75" s="34">
        <v>20</v>
      </c>
      <c r="F75" s="34"/>
      <c r="G75" s="15">
        <f t="shared" si="7"/>
        <v>578.68497871499994</v>
      </c>
      <c r="H75" s="11">
        <f t="shared" si="8"/>
        <v>9.6447496452499983</v>
      </c>
      <c r="I75" s="11"/>
      <c r="J75" s="91"/>
      <c r="K75" s="72"/>
      <c r="L75" s="79">
        <v>29.9</v>
      </c>
      <c r="M75" s="80"/>
    </row>
    <row r="76" spans="1:13" x14ac:dyDescent="0.3">
      <c r="A76" s="88" t="s">
        <v>36</v>
      </c>
      <c r="B76" s="7" t="s">
        <v>138</v>
      </c>
      <c r="C76" s="149"/>
      <c r="D76" s="66">
        <f t="shared" si="6"/>
        <v>18.6411357</v>
      </c>
      <c r="E76" s="34">
        <v>20</v>
      </c>
      <c r="F76" s="34"/>
      <c r="G76" s="15">
        <f t="shared" si="7"/>
        <v>579.61703549999993</v>
      </c>
      <c r="H76" s="11">
        <f t="shared" si="8"/>
        <v>9.6602839249999981</v>
      </c>
      <c r="I76" s="11"/>
      <c r="J76" s="91"/>
      <c r="K76" s="72"/>
      <c r="L76" s="79">
        <v>30</v>
      </c>
      <c r="M76" s="80"/>
    </row>
    <row r="77" spans="1:13" x14ac:dyDescent="0.3">
      <c r="A77" s="88" t="s">
        <v>35</v>
      </c>
      <c r="B77" s="19" t="s">
        <v>189</v>
      </c>
      <c r="C77" s="11"/>
      <c r="D77" s="66">
        <f t="shared" si="6"/>
        <v>18.6411357</v>
      </c>
      <c r="E77" s="34">
        <v>20</v>
      </c>
      <c r="F77" s="34"/>
      <c r="G77" s="15">
        <f t="shared" si="7"/>
        <v>579.61703549999993</v>
      </c>
      <c r="H77" s="11">
        <f t="shared" si="8"/>
        <v>9.6602839249999981</v>
      </c>
      <c r="I77" s="11"/>
      <c r="J77" s="91"/>
      <c r="K77" s="72"/>
      <c r="L77" s="79">
        <v>30</v>
      </c>
      <c r="M77" s="80"/>
    </row>
    <row r="78" spans="1:13" x14ac:dyDescent="0.3">
      <c r="A78" s="98" t="s">
        <v>13</v>
      </c>
      <c r="B78" s="7" t="s">
        <v>138</v>
      </c>
      <c r="C78" s="11"/>
      <c r="D78" s="66">
        <f t="shared" si="6"/>
        <v>18.703272818999999</v>
      </c>
      <c r="E78" s="34">
        <v>20</v>
      </c>
      <c r="F78" s="34"/>
      <c r="G78" s="15">
        <f t="shared" si="7"/>
        <v>580.54909228499992</v>
      </c>
      <c r="H78" s="11">
        <f t="shared" si="8"/>
        <v>9.6758182047499979</v>
      </c>
      <c r="I78" s="11"/>
      <c r="J78" s="91"/>
      <c r="K78" s="72"/>
      <c r="L78" s="79">
        <v>30.1</v>
      </c>
      <c r="M78" s="80"/>
    </row>
    <row r="79" spans="1:13" x14ac:dyDescent="0.3">
      <c r="A79" s="98" t="s">
        <v>117</v>
      </c>
      <c r="B79" s="19" t="s">
        <v>189</v>
      </c>
      <c r="C79" s="99" t="s">
        <v>140</v>
      </c>
      <c r="D79" s="66">
        <f t="shared" si="6"/>
        <v>18.951821294999998</v>
      </c>
      <c r="E79" s="34">
        <v>20</v>
      </c>
      <c r="F79" s="34"/>
      <c r="G79" s="15">
        <f t="shared" si="7"/>
        <v>584.27731942499997</v>
      </c>
      <c r="H79" s="11">
        <f t="shared" si="8"/>
        <v>9.7379553237499987</v>
      </c>
      <c r="I79" s="11"/>
      <c r="J79" s="91"/>
      <c r="K79" s="72"/>
      <c r="L79" s="79">
        <v>30.5</v>
      </c>
      <c r="M79" s="80"/>
    </row>
    <row r="80" spans="1:13" x14ac:dyDescent="0.3">
      <c r="A80" s="98" t="s">
        <v>118</v>
      </c>
      <c r="B80" s="17"/>
      <c r="C80" s="32" t="s">
        <v>119</v>
      </c>
      <c r="D80" s="66">
        <f t="shared" si="6"/>
        <v>19.013958414000001</v>
      </c>
      <c r="E80" s="34">
        <v>20</v>
      </c>
      <c r="F80" s="34"/>
      <c r="G80" s="15">
        <f t="shared" si="7"/>
        <v>585.20937621000007</v>
      </c>
      <c r="H80" s="11">
        <f t="shared" si="8"/>
        <v>9.753489603500002</v>
      </c>
      <c r="I80" s="74" t="s">
        <v>149</v>
      </c>
      <c r="J80" s="100"/>
      <c r="K80" s="72"/>
      <c r="L80" s="79">
        <v>30.6</v>
      </c>
      <c r="M80" s="80"/>
    </row>
    <row r="81" spans="1:22" x14ac:dyDescent="0.3">
      <c r="A81" s="101" t="s">
        <v>14</v>
      </c>
      <c r="B81" s="6"/>
      <c r="C81" s="27" t="s">
        <v>120</v>
      </c>
      <c r="D81" s="66">
        <f t="shared" si="6"/>
        <v>19.262506889999997</v>
      </c>
      <c r="E81" s="6">
        <v>21</v>
      </c>
      <c r="F81" s="31">
        <f>D81-D72</f>
        <v>0.93205678499999678</v>
      </c>
      <c r="G81" s="15">
        <f t="shared" si="7"/>
        <v>603.93760335000002</v>
      </c>
      <c r="H81" s="40">
        <f t="shared" si="8"/>
        <v>10.065626722500001</v>
      </c>
      <c r="I81" s="11"/>
      <c r="K81" s="72"/>
      <c r="L81" s="79">
        <v>31</v>
      </c>
      <c r="M81" s="80"/>
    </row>
    <row r="82" spans="1:22" x14ac:dyDescent="0.3">
      <c r="A82" s="98" t="s">
        <v>13</v>
      </c>
      <c r="B82" s="19" t="s">
        <v>189</v>
      </c>
      <c r="C82" s="33" t="s">
        <v>121</v>
      </c>
      <c r="D82" s="66">
        <f t="shared" si="6"/>
        <v>19.386781127999999</v>
      </c>
      <c r="E82" s="6">
        <v>21</v>
      </c>
      <c r="F82" s="6"/>
      <c r="G82" s="15">
        <f t="shared" si="7"/>
        <v>605.80171691999999</v>
      </c>
      <c r="H82" s="40">
        <f t="shared" si="8"/>
        <v>10.096695282000001</v>
      </c>
      <c r="I82" s="11"/>
      <c r="K82" s="72"/>
      <c r="L82" s="79">
        <v>31.2</v>
      </c>
      <c r="M82" s="80"/>
      <c r="U82" s="5"/>
      <c r="V82" s="4"/>
    </row>
    <row r="83" spans="1:22" x14ac:dyDescent="0.3">
      <c r="A83" s="98" t="s">
        <v>108</v>
      </c>
      <c r="B83" s="19" t="s">
        <v>189</v>
      </c>
      <c r="C83" s="6" t="s">
        <v>172</v>
      </c>
      <c r="D83" s="66">
        <f t="shared" si="6"/>
        <v>19.511055365999997</v>
      </c>
      <c r="E83" s="6">
        <v>21</v>
      </c>
      <c r="F83" s="6"/>
      <c r="G83" s="15">
        <f t="shared" si="7"/>
        <v>607.66583048999996</v>
      </c>
      <c r="H83" s="11">
        <f t="shared" si="8"/>
        <v>10.1277638415</v>
      </c>
      <c r="I83" s="11"/>
      <c r="J83" s="104"/>
      <c r="K83" s="72"/>
      <c r="L83" s="79">
        <v>31.4</v>
      </c>
      <c r="M83" s="80"/>
      <c r="U83" s="5"/>
      <c r="V83" s="4"/>
    </row>
    <row r="84" spans="1:22" ht="15" thickBot="1" x14ac:dyDescent="0.35">
      <c r="A84" s="105" t="s">
        <v>109</v>
      </c>
      <c r="B84" s="58" t="s">
        <v>189</v>
      </c>
      <c r="C84" s="54"/>
      <c r="D84" s="66">
        <f t="shared" si="6"/>
        <v>19.573192485</v>
      </c>
      <c r="E84" s="54">
        <v>21</v>
      </c>
      <c r="F84" s="54"/>
      <c r="G84" s="55">
        <f t="shared" si="7"/>
        <v>608.59788727499995</v>
      </c>
      <c r="H84" s="45">
        <f t="shared" si="8"/>
        <v>10.14329812125</v>
      </c>
      <c r="I84" s="45"/>
      <c r="J84" s="100"/>
      <c r="K84" s="72"/>
      <c r="L84" s="79">
        <v>31.5</v>
      </c>
      <c r="M84" s="141" t="s">
        <v>114</v>
      </c>
      <c r="U84" s="5"/>
      <c r="V84" s="4"/>
    </row>
    <row r="85" spans="1:22" ht="15" thickBot="1" x14ac:dyDescent="0.35">
      <c r="A85" s="60" t="s">
        <v>173</v>
      </c>
      <c r="B85" s="61"/>
      <c r="C85" s="62"/>
      <c r="D85" s="66">
        <f t="shared" si="6"/>
        <v>19.635329603999999</v>
      </c>
      <c r="E85" s="61">
        <v>21</v>
      </c>
      <c r="F85" s="61"/>
      <c r="G85" s="64">
        <f t="shared" si="7"/>
        <v>609.52994405999993</v>
      </c>
      <c r="H85" s="63">
        <f t="shared" si="8"/>
        <v>10.158832401</v>
      </c>
      <c r="I85" s="62"/>
      <c r="J85" s="106"/>
      <c r="K85" s="72"/>
      <c r="L85" s="79">
        <v>31.6</v>
      </c>
      <c r="M85" s="141"/>
    </row>
    <row r="86" spans="1:22" x14ac:dyDescent="0.3">
      <c r="A86" s="107" t="s">
        <v>94</v>
      </c>
      <c r="B86" s="37"/>
      <c r="C86" s="1"/>
      <c r="D86" s="66">
        <f t="shared" si="6"/>
        <v>19.759603842000001</v>
      </c>
      <c r="E86" s="37">
        <v>21</v>
      </c>
      <c r="F86" s="37"/>
      <c r="G86" s="59">
        <f t="shared" si="7"/>
        <v>611.39405763000002</v>
      </c>
      <c r="H86" s="41">
        <f t="shared" si="8"/>
        <v>10.189900960500001</v>
      </c>
      <c r="I86" s="41"/>
      <c r="J86" s="104"/>
      <c r="K86" s="72"/>
      <c r="L86" s="79">
        <f>$L$85+M86</f>
        <v>31.8</v>
      </c>
      <c r="M86" s="80">
        <v>0.2</v>
      </c>
    </row>
    <row r="87" spans="1:22" x14ac:dyDescent="0.3">
      <c r="A87" s="87" t="s">
        <v>95</v>
      </c>
      <c r="B87" s="6"/>
      <c r="C87" s="14" t="s">
        <v>96</v>
      </c>
      <c r="D87" s="66">
        <f t="shared" si="6"/>
        <v>20.194563674999998</v>
      </c>
      <c r="E87" s="6">
        <v>21</v>
      </c>
      <c r="F87" s="6"/>
      <c r="G87" s="15">
        <f t="shared" si="7"/>
        <v>617.91845512500004</v>
      </c>
      <c r="H87" s="11">
        <f t="shared" si="8"/>
        <v>10.298640918750001</v>
      </c>
      <c r="I87" s="11"/>
      <c r="J87" s="91"/>
      <c r="K87" s="72"/>
      <c r="L87" s="79">
        <f>$L$85+M87</f>
        <v>32.5</v>
      </c>
      <c r="M87" s="80">
        <v>0.9</v>
      </c>
    </row>
    <row r="88" spans="1:22" x14ac:dyDescent="0.3">
      <c r="A88" s="108" t="s">
        <v>129</v>
      </c>
      <c r="B88" s="6"/>
      <c r="C88" s="6"/>
      <c r="D88" s="66">
        <f t="shared" si="6"/>
        <v>21.375168935999998</v>
      </c>
      <c r="E88" s="6">
        <v>21</v>
      </c>
      <c r="F88" s="6"/>
      <c r="G88" s="15">
        <f t="shared" si="7"/>
        <v>635.62753404</v>
      </c>
      <c r="H88" s="11">
        <f t="shared" si="8"/>
        <v>10.593792234</v>
      </c>
      <c r="I88" s="11"/>
      <c r="J88" s="91"/>
      <c r="K88" s="72"/>
      <c r="L88" s="79">
        <f>$L$85+M88</f>
        <v>34.4</v>
      </c>
      <c r="M88" s="80">
        <v>2.8</v>
      </c>
    </row>
    <row r="89" spans="1:22" x14ac:dyDescent="0.3">
      <c r="A89" s="89" t="s">
        <v>97</v>
      </c>
      <c r="B89" s="6"/>
      <c r="C89" s="35" t="s">
        <v>146</v>
      </c>
      <c r="D89" s="66">
        <f t="shared" si="6"/>
        <v>21.499443174</v>
      </c>
      <c r="E89" s="6">
        <v>22</v>
      </c>
      <c r="F89" s="31">
        <f>D89-D81</f>
        <v>2.2369362840000022</v>
      </c>
      <c r="G89" s="15">
        <f t="shared" si="7"/>
        <v>652.49164760999997</v>
      </c>
      <c r="H89" s="11">
        <f t="shared" si="8"/>
        <v>10.8748607935</v>
      </c>
      <c r="I89" s="11"/>
      <c r="J89" s="91"/>
      <c r="K89" s="72"/>
      <c r="L89" s="79">
        <v>34.6</v>
      </c>
      <c r="M89" s="80">
        <v>3</v>
      </c>
    </row>
    <row r="90" spans="1:22" x14ac:dyDescent="0.3">
      <c r="A90" s="88" t="s">
        <v>98</v>
      </c>
      <c r="B90" s="20">
        <v>4.3</v>
      </c>
      <c r="C90" s="6" t="s">
        <v>112</v>
      </c>
      <c r="D90" s="66">
        <f t="shared" si="6"/>
        <v>21.747991649999999</v>
      </c>
      <c r="E90" s="6">
        <v>22</v>
      </c>
      <c r="F90" s="6"/>
      <c r="G90" s="15">
        <f t="shared" si="7"/>
        <v>656.21987474999992</v>
      </c>
      <c r="H90" s="11">
        <f t="shared" si="8"/>
        <v>10.936997912499999</v>
      </c>
      <c r="I90" s="18" t="s">
        <v>194</v>
      </c>
      <c r="J90" s="91"/>
      <c r="K90" s="72"/>
      <c r="L90" s="79">
        <v>35</v>
      </c>
      <c r="M90" s="80">
        <v>3.5</v>
      </c>
    </row>
    <row r="91" spans="1:22" x14ac:dyDescent="0.3">
      <c r="A91" s="108" t="s">
        <v>110</v>
      </c>
      <c r="B91" s="6"/>
      <c r="C91" s="6"/>
      <c r="D91" s="66">
        <f t="shared" si="6"/>
        <v>23.736379458000002</v>
      </c>
      <c r="E91" s="6">
        <v>22</v>
      </c>
      <c r="F91" s="6"/>
      <c r="G91" s="15">
        <f t="shared" si="7"/>
        <v>686.04569187000004</v>
      </c>
      <c r="H91" s="11">
        <f t="shared" si="8"/>
        <v>11.4340948645</v>
      </c>
      <c r="I91" s="11"/>
      <c r="J91" s="91"/>
      <c r="K91" s="72"/>
      <c r="L91" s="79">
        <f>$L$85+M91</f>
        <v>38.200000000000003</v>
      </c>
      <c r="M91" s="80">
        <v>6.6</v>
      </c>
    </row>
    <row r="92" spans="1:22" x14ac:dyDescent="0.3">
      <c r="A92" s="89" t="s">
        <v>99</v>
      </c>
      <c r="B92" s="6"/>
      <c r="C92" s="35" t="s">
        <v>147</v>
      </c>
      <c r="D92" s="66">
        <f t="shared" si="6"/>
        <v>24.357750648</v>
      </c>
      <c r="E92" s="6">
        <v>23</v>
      </c>
      <c r="F92" s="31">
        <f>D92-D89</f>
        <v>2.8583074740000001</v>
      </c>
      <c r="G92" s="15">
        <f t="shared" si="7"/>
        <v>710.36625972000002</v>
      </c>
      <c r="H92" s="11">
        <f t="shared" si="8"/>
        <v>11.839437662</v>
      </c>
      <c r="I92" s="11"/>
      <c r="J92" s="91"/>
      <c r="K92" s="72"/>
      <c r="L92" s="79">
        <f>$L$85+M92</f>
        <v>39.200000000000003</v>
      </c>
      <c r="M92" s="80">
        <v>7.6</v>
      </c>
    </row>
    <row r="93" spans="1:22" x14ac:dyDescent="0.3">
      <c r="A93" s="88" t="s">
        <v>100</v>
      </c>
      <c r="B93" s="20">
        <v>5.4</v>
      </c>
      <c r="C93" s="14"/>
      <c r="D93" s="66">
        <f t="shared" si="6"/>
        <v>24.606299124</v>
      </c>
      <c r="E93" s="6">
        <v>23</v>
      </c>
      <c r="F93" s="6"/>
      <c r="G93" s="15">
        <f t="shared" si="7"/>
        <v>714.09448685999996</v>
      </c>
      <c r="H93" s="11">
        <f t="shared" si="8"/>
        <v>11.901574780999999</v>
      </c>
      <c r="I93" s="11"/>
      <c r="J93" s="91"/>
      <c r="K93" s="72"/>
      <c r="L93" s="79">
        <f>$L$85+M93</f>
        <v>39.6</v>
      </c>
      <c r="M93" s="80">
        <v>8</v>
      </c>
    </row>
    <row r="94" spans="1:22" x14ac:dyDescent="0.3">
      <c r="A94" s="87" t="s">
        <v>101</v>
      </c>
      <c r="B94" s="6"/>
      <c r="C94" s="14"/>
      <c r="D94" s="66">
        <f t="shared" si="6"/>
        <v>24.854847599999999</v>
      </c>
      <c r="E94" s="6">
        <v>23</v>
      </c>
      <c r="F94" s="6"/>
      <c r="G94" s="15">
        <f t="shared" si="7"/>
        <v>717.82271400000002</v>
      </c>
      <c r="H94" s="11">
        <f t="shared" si="8"/>
        <v>11.9637119</v>
      </c>
      <c r="I94" s="11"/>
      <c r="J94" s="91"/>
      <c r="K94" s="72"/>
      <c r="L94" s="79">
        <f>$L$85+M94</f>
        <v>40</v>
      </c>
      <c r="M94" s="80">
        <v>8.4</v>
      </c>
    </row>
    <row r="95" spans="1:22" x14ac:dyDescent="0.3">
      <c r="A95" s="87" t="s">
        <v>102</v>
      </c>
      <c r="B95" s="6"/>
      <c r="C95" s="14"/>
      <c r="D95" s="66">
        <f t="shared" si="6"/>
        <v>0</v>
      </c>
      <c r="E95" s="6"/>
      <c r="F95" s="6"/>
      <c r="G95" s="15"/>
      <c r="H95" s="11"/>
      <c r="I95" s="11"/>
      <c r="J95" s="91"/>
      <c r="K95" s="72"/>
      <c r="L95" s="79"/>
      <c r="M95" s="80"/>
    </row>
    <row r="96" spans="1:22" x14ac:dyDescent="0.3">
      <c r="A96" s="87" t="s">
        <v>103</v>
      </c>
      <c r="B96" s="6"/>
      <c r="C96" s="14"/>
      <c r="D96" s="66">
        <f t="shared" si="6"/>
        <v>25.227670314000001</v>
      </c>
      <c r="E96" s="6">
        <v>23</v>
      </c>
      <c r="F96" s="6"/>
      <c r="G96" s="15">
        <f>(D96*60/J$1)+(E96*J$2)</f>
        <v>723.41505471000005</v>
      </c>
      <c r="H96" s="11">
        <f>G96/60</f>
        <v>12.0569175785</v>
      </c>
      <c r="I96" s="18" t="s">
        <v>200</v>
      </c>
      <c r="J96" s="91"/>
      <c r="K96" s="72"/>
      <c r="L96" s="79">
        <f>$L$85+M96</f>
        <v>40.6</v>
      </c>
      <c r="M96" s="80">
        <v>9</v>
      </c>
    </row>
    <row r="97" spans="1:13" x14ac:dyDescent="0.3">
      <c r="A97" s="89" t="s">
        <v>104</v>
      </c>
      <c r="B97" s="6"/>
      <c r="C97" s="14"/>
      <c r="D97" s="66">
        <f t="shared" si="6"/>
        <v>27.091783883999998</v>
      </c>
      <c r="E97" s="6">
        <v>24</v>
      </c>
      <c r="F97" s="31">
        <f>D97-D92</f>
        <v>2.7340332359999984</v>
      </c>
      <c r="G97" s="15">
        <f>(D97*60/J$1)+(E97*J$2)</f>
        <v>766.37675825999997</v>
      </c>
      <c r="H97" s="11">
        <f>G97/60</f>
        <v>12.772945971</v>
      </c>
      <c r="I97" s="11"/>
      <c r="J97" s="91"/>
      <c r="K97" s="72"/>
      <c r="L97" s="79">
        <f>$L$85+M97</f>
        <v>43.6</v>
      </c>
      <c r="M97" s="80">
        <v>12</v>
      </c>
    </row>
    <row r="98" spans="1:13" x14ac:dyDescent="0.3">
      <c r="A98" s="87" t="s">
        <v>105</v>
      </c>
      <c r="B98" s="6"/>
      <c r="C98" s="35" t="s">
        <v>148</v>
      </c>
      <c r="D98" s="66">
        <f t="shared" si="6"/>
        <v>27.588880836000001</v>
      </c>
      <c r="E98" s="6">
        <v>24</v>
      </c>
      <c r="F98" s="6"/>
      <c r="G98" s="15">
        <f>(D98*60/J$1)+(E98*J$2)</f>
        <v>773.83321253999998</v>
      </c>
      <c r="H98" s="11">
        <f>G98/60</f>
        <v>12.897220209</v>
      </c>
      <c r="I98" s="11"/>
      <c r="J98" s="91"/>
      <c r="K98" s="72"/>
      <c r="L98" s="79">
        <f>$L$85+M98</f>
        <v>44.400000000000006</v>
      </c>
      <c r="M98" s="80">
        <v>12.8</v>
      </c>
    </row>
    <row r="99" spans="1:13" x14ac:dyDescent="0.3">
      <c r="A99" s="87" t="s">
        <v>106</v>
      </c>
      <c r="B99" s="6"/>
      <c r="C99" s="14"/>
      <c r="D99" s="66">
        <f t="shared" si="6"/>
        <v>0</v>
      </c>
      <c r="E99" s="6">
        <v>24</v>
      </c>
      <c r="F99" s="6"/>
      <c r="G99" s="15"/>
      <c r="H99" s="11"/>
      <c r="I99" s="11"/>
      <c r="J99" s="91"/>
      <c r="K99" s="72"/>
      <c r="L99" s="79"/>
      <c r="M99" s="80"/>
    </row>
    <row r="100" spans="1:13" x14ac:dyDescent="0.3">
      <c r="A100" s="88" t="s">
        <v>107</v>
      </c>
      <c r="B100" s="1">
        <v>4.3</v>
      </c>
      <c r="C100" s="6" t="s">
        <v>112</v>
      </c>
      <c r="D100" s="66">
        <f t="shared" si="6"/>
        <v>28.023840668999998</v>
      </c>
      <c r="E100" s="6">
        <v>24</v>
      </c>
      <c r="F100" s="6"/>
      <c r="G100" s="15">
        <f>(D100*60/J$1)+(E100*J$2)</f>
        <v>780.35761003499999</v>
      </c>
      <c r="H100" s="11">
        <f>G100/60</f>
        <v>13.00596016725</v>
      </c>
      <c r="I100" s="18" t="s">
        <v>196</v>
      </c>
      <c r="J100" s="91"/>
      <c r="K100" s="72"/>
      <c r="L100" s="79">
        <f>$L$85+M100</f>
        <v>45.1</v>
      </c>
      <c r="M100" s="80">
        <v>13.5</v>
      </c>
    </row>
    <row r="101" spans="1:13" ht="15" thickBot="1" x14ac:dyDescent="0.35">
      <c r="A101" s="109" t="s">
        <v>111</v>
      </c>
      <c r="B101" s="110"/>
      <c r="C101" s="110"/>
      <c r="D101" s="111">
        <f t="shared" si="6"/>
        <v>28.583074739999997</v>
      </c>
      <c r="E101" s="112">
        <v>24</v>
      </c>
      <c r="F101" s="113">
        <f>D101-D97</f>
        <v>1.4912908559999991</v>
      </c>
      <c r="G101" s="114">
        <f>(D101*60/J$1)+(E101*J$2)</f>
        <v>788.74612109999998</v>
      </c>
      <c r="H101" s="113">
        <f>G101/60</f>
        <v>13.145768685</v>
      </c>
      <c r="I101" s="115" t="s">
        <v>152</v>
      </c>
      <c r="J101" s="116"/>
      <c r="K101" s="72"/>
      <c r="L101" s="82">
        <f>$L$85+M101</f>
        <v>46</v>
      </c>
      <c r="M101" s="83">
        <v>14.4</v>
      </c>
    </row>
    <row r="102" spans="1:13" ht="14.4" customHeight="1" x14ac:dyDescent="0.3">
      <c r="C102" s="123" t="s">
        <v>151</v>
      </c>
      <c r="D102" s="67">
        <f>D45</f>
        <v>11.060407182000001</v>
      </c>
      <c r="E102" s="38">
        <f>E45</f>
        <v>13</v>
      </c>
      <c r="F102" s="2"/>
      <c r="G102" s="38">
        <f>G45</f>
        <v>360.90610773000003</v>
      </c>
      <c r="H102" s="46">
        <f>H45</f>
        <v>6.0151017955000006</v>
      </c>
      <c r="I102" s="85" t="s">
        <v>166</v>
      </c>
      <c r="J102" s="72">
        <f>J2*E102/60</f>
        <v>3.25</v>
      </c>
    </row>
    <row r="103" spans="1:13" ht="15" thickBot="1" x14ac:dyDescent="0.35">
      <c r="C103" s="122" t="s">
        <v>150</v>
      </c>
      <c r="D103" s="68">
        <f>D101-D45</f>
        <v>17.522667557999995</v>
      </c>
      <c r="E103" s="39">
        <f>E101-E45</f>
        <v>11</v>
      </c>
      <c r="F103" s="3"/>
      <c r="G103" s="39">
        <f>G101-G45</f>
        <v>427.84001336999995</v>
      </c>
      <c r="H103" s="47">
        <f>H101-H45</f>
        <v>7.1306668894999996</v>
      </c>
      <c r="I103" s="56" t="s">
        <v>167</v>
      </c>
      <c r="J103" s="70">
        <f>J2*E103/60</f>
        <v>2.75</v>
      </c>
    </row>
    <row r="104" spans="1:13" x14ac:dyDescent="0.3">
      <c r="A104" s="51" t="s">
        <v>174</v>
      </c>
      <c r="B104" s="2"/>
      <c r="C104" s="2"/>
      <c r="D104" s="65" t="s">
        <v>169</v>
      </c>
      <c r="E104" s="48" t="s">
        <v>9</v>
      </c>
      <c r="F104" s="48" t="s">
        <v>7</v>
      </c>
      <c r="G104" s="49" t="s">
        <v>8</v>
      </c>
    </row>
    <row r="105" spans="1:13" x14ac:dyDescent="0.3">
      <c r="A105" s="52">
        <v>40104</v>
      </c>
      <c r="B105" s="1" t="s">
        <v>5</v>
      </c>
      <c r="C105" s="1"/>
      <c r="D105" s="43">
        <v>1</v>
      </c>
      <c r="E105" s="42">
        <v>26.5</v>
      </c>
      <c r="F105" s="42">
        <v>16</v>
      </c>
      <c r="G105" s="50"/>
    </row>
    <row r="106" spans="1:13" x14ac:dyDescent="0.3">
      <c r="A106" s="52">
        <v>40349</v>
      </c>
      <c r="B106" s="1" t="s">
        <v>0</v>
      </c>
      <c r="C106" s="1"/>
      <c r="D106" s="43">
        <v>1</v>
      </c>
      <c r="E106" s="42">
        <v>33.9</v>
      </c>
      <c r="F106" s="42">
        <v>21</v>
      </c>
      <c r="G106" s="50"/>
    </row>
    <row r="107" spans="1:13" x14ac:dyDescent="0.3">
      <c r="A107" s="52">
        <v>40887</v>
      </c>
      <c r="B107" s="1" t="s">
        <v>1</v>
      </c>
      <c r="C107" s="1"/>
      <c r="D107" s="43">
        <v>2</v>
      </c>
      <c r="E107" s="42">
        <v>22</v>
      </c>
      <c r="F107" s="42">
        <v>14</v>
      </c>
      <c r="G107" s="50"/>
    </row>
    <row r="108" spans="1:13" x14ac:dyDescent="0.3">
      <c r="A108" s="52">
        <v>41195</v>
      </c>
      <c r="B108" s="1" t="s">
        <v>2</v>
      </c>
      <c r="C108" s="1"/>
      <c r="D108" s="43">
        <v>2</v>
      </c>
      <c r="E108" s="42">
        <v>63.3</v>
      </c>
      <c r="F108" s="42">
        <v>40</v>
      </c>
      <c r="G108" s="50">
        <v>12</v>
      </c>
    </row>
    <row r="109" spans="1:13" x14ac:dyDescent="0.3">
      <c r="A109" s="52">
        <v>41559</v>
      </c>
      <c r="B109" s="1" t="s">
        <v>3</v>
      </c>
      <c r="C109" s="1"/>
      <c r="D109" s="43">
        <v>2</v>
      </c>
      <c r="E109" s="42">
        <v>63.7</v>
      </c>
      <c r="F109" s="42">
        <v>40</v>
      </c>
      <c r="G109" s="50">
        <v>14</v>
      </c>
    </row>
    <row r="110" spans="1:13" x14ac:dyDescent="0.3">
      <c r="A110" s="52">
        <v>41930</v>
      </c>
      <c r="B110" s="1" t="s">
        <v>4</v>
      </c>
      <c r="C110" s="1"/>
      <c r="D110" s="43">
        <v>2</v>
      </c>
      <c r="E110" s="42">
        <v>58.8</v>
      </c>
      <c r="F110" s="42">
        <v>36</v>
      </c>
      <c r="G110" s="50">
        <v>14</v>
      </c>
    </row>
    <row r="111" spans="1:13" x14ac:dyDescent="0.3">
      <c r="A111" s="52">
        <v>42294</v>
      </c>
      <c r="B111" s="1" t="s">
        <v>170</v>
      </c>
      <c r="C111" s="1"/>
      <c r="D111" s="43">
        <v>1</v>
      </c>
      <c r="E111" s="42">
        <v>37.5</v>
      </c>
      <c r="F111" s="42">
        <v>23</v>
      </c>
      <c r="G111" s="50">
        <v>2</v>
      </c>
    </row>
    <row r="112" spans="1:13" x14ac:dyDescent="0.3">
      <c r="A112" s="52">
        <v>42651</v>
      </c>
      <c r="B112" s="1" t="s">
        <v>6</v>
      </c>
      <c r="C112" s="1"/>
      <c r="D112" s="43">
        <v>2</v>
      </c>
      <c r="E112" s="42">
        <v>47.9</v>
      </c>
      <c r="F112" s="42">
        <v>30</v>
      </c>
      <c r="G112" s="50">
        <v>18</v>
      </c>
    </row>
    <row r="113" spans="1:7" x14ac:dyDescent="0.3">
      <c r="A113" s="53">
        <v>43023</v>
      </c>
      <c r="B113" s="44" t="s">
        <v>122</v>
      </c>
      <c r="C113" s="1"/>
      <c r="D113" s="43">
        <v>2</v>
      </c>
      <c r="E113" s="42">
        <v>52.6</v>
      </c>
      <c r="F113" s="42">
        <v>33</v>
      </c>
      <c r="G113" s="50">
        <v>10</v>
      </c>
    </row>
    <row r="114" spans="1:7" x14ac:dyDescent="0.3">
      <c r="A114" s="208" t="s">
        <v>168</v>
      </c>
      <c r="B114" s="209" t="s">
        <v>10</v>
      </c>
      <c r="C114" s="210"/>
      <c r="D114" s="211"/>
      <c r="E114" s="212"/>
      <c r="F114" s="212" t="s">
        <v>11</v>
      </c>
      <c r="G114" s="213" t="s">
        <v>12</v>
      </c>
    </row>
  </sheetData>
  <mergeCells count="10">
    <mergeCell ref="M84:M85"/>
    <mergeCell ref="L1:M1"/>
    <mergeCell ref="A1:C1"/>
    <mergeCell ref="B2:C2"/>
    <mergeCell ref="C73:C76"/>
    <mergeCell ref="D1:D3"/>
    <mergeCell ref="E1:E3"/>
    <mergeCell ref="F1:F4"/>
    <mergeCell ref="G1:G3"/>
    <mergeCell ref="H1:H3"/>
  </mergeCells>
  <hyperlinks>
    <hyperlink ref="A76" r:id="rId1" display="http://canalplan.org.uk/place/ukrm"/>
    <hyperlink ref="A75" r:id="rId2" display="http://canalplan.org.uk/place/dtub"/>
    <hyperlink ref="A74" r:id="rId3" display="http://canalplan.org.uk/place/0jmt"/>
    <hyperlink ref="A73" r:id="rId4" display="http://canalplan.org.uk/place/st94"/>
    <hyperlink ref="A72" r:id="rId5" display="http://canalplan.org.uk/place/gifn"/>
    <hyperlink ref="A71" r:id="rId6" display="http://canalplan.org.uk/place/vntn"/>
    <hyperlink ref="A70" r:id="rId7" display="http://canalplan.org.uk/place/vp64"/>
    <hyperlink ref="A69" r:id="rId8" display="http://canalplan.org.uk/place/s7gi"/>
    <hyperlink ref="A68" r:id="rId9" display="http://canalplan.org.uk/place/vm3b"/>
    <hyperlink ref="A67" r:id="rId10" display="http://canalplan.org.uk/place/vuaa"/>
    <hyperlink ref="A66" r:id="rId11" display="http://canalplan.org.uk/place/dbum"/>
    <hyperlink ref="A65" r:id="rId12" display="http://canalplan.org.uk/place/na3l"/>
    <hyperlink ref="A64" r:id="rId13" display="http://canalplan.org.uk/place/aah1"/>
    <hyperlink ref="A63" r:id="rId14" display="http://canalplan.org.uk/place/8ene"/>
    <hyperlink ref="A62" r:id="rId15" display="http://canalplan.org.uk/place/u1sl"/>
    <hyperlink ref="A61" r:id="rId16" display="http://canalplan.org.uk/place/r0gf"/>
    <hyperlink ref="A60" r:id="rId17" display="http://canalplan.org.uk/place/8mbq"/>
    <hyperlink ref="A59" r:id="rId18" display="http://canalplan.org.uk/place/r0gg"/>
    <hyperlink ref="A58" r:id="rId19" display="http://canalplan.org.uk/place/12p6"/>
    <hyperlink ref="A57" r:id="rId20" display="http://canalplan.org.uk/place/ip57"/>
    <hyperlink ref="A56" r:id="rId21" display="http://canalplan.org.uk/place/mjg4"/>
    <hyperlink ref="A55" r:id="rId22" display="http://canalplan.org.uk/place/0blb"/>
    <hyperlink ref="A54" r:id="rId23" display="http://canalplan.org.uk/place/f2ss"/>
    <hyperlink ref="A53" r:id="rId24" display="http://canalplan.org.uk/place/20dt"/>
    <hyperlink ref="A52" r:id="rId25" display="http://canalplan.org.uk/place/k2i1"/>
    <hyperlink ref="A51" r:id="rId26" display="http://canalplan.org.uk/place/bbjc"/>
    <hyperlink ref="A50" r:id="rId27" display="http://canalplan.org.uk/place/t6i2"/>
    <hyperlink ref="A49" r:id="rId28" display="http://canalplan.org.uk/place/ff84"/>
    <hyperlink ref="A48" r:id="rId29" display="http://canalplan.org.uk/place/u5c8"/>
    <hyperlink ref="A47" r:id="rId30" display="http://canalplan.org.uk/place/0eac"/>
    <hyperlink ref="A46" r:id="rId31" display="http://canalplan.org.uk/place/9665"/>
    <hyperlink ref="A45" r:id="rId32" display="http://canalplan.org.uk/place/ebnd"/>
    <hyperlink ref="A44" r:id="rId33" display="http://canalplan.org.uk/place/eemd"/>
    <hyperlink ref="A43" r:id="rId34" display="http://canalplan.org.uk/place/biuc"/>
    <hyperlink ref="A42" r:id="rId35" display="http://canalplan.org.uk/place/sqc9"/>
    <hyperlink ref="A41" r:id="rId36" display="http://canalplan.org.uk/place/ij56"/>
    <hyperlink ref="A40" r:id="rId37" display="http://canalplan.org.uk/place/gb12"/>
    <hyperlink ref="A39" r:id="rId38" display="http://canalplan.org.uk/place/02vk"/>
    <hyperlink ref="A38" r:id="rId39" display="http://canalplan.org.uk/place/ervc"/>
    <hyperlink ref="A37" r:id="rId40" display="http://canalplan.org.uk/place/pv6t"/>
    <hyperlink ref="A36" r:id="rId41" display="http://canalplan.org.uk/place/hosc"/>
    <hyperlink ref="A35" r:id="rId42" display="http://canalplan.org.uk/place/spru"/>
    <hyperlink ref="A34" r:id="rId43" display="http://canalplan.org.uk/place/1269"/>
    <hyperlink ref="A33" r:id="rId44" display="http://canalplan.org.uk/place/p42m"/>
    <hyperlink ref="A32" r:id="rId45" display="http://canalplan.org.uk/place/hps9"/>
    <hyperlink ref="A31" r:id="rId46" display="http://canalplan.org.uk/place/hch5"/>
    <hyperlink ref="A30" r:id="rId47" display="http://canalplan.org.uk/place/fbvb"/>
    <hyperlink ref="A29" r:id="rId48" display="http://canalplan.org.uk/place/ps7q"/>
    <hyperlink ref="A28" r:id="rId49" display="http://canalplan.org.uk/place/q7jp"/>
    <hyperlink ref="A27" r:id="rId50" display="http://canalplan.org.uk/place/rf02"/>
    <hyperlink ref="A26" r:id="rId51" display="http://canalplan.org.uk/place/vp8m"/>
    <hyperlink ref="A25" r:id="rId52" display="http://canalplan.org.uk/place/l95e"/>
    <hyperlink ref="A24" r:id="rId53" display="http://canalplan.org.uk/place/9udr"/>
    <hyperlink ref="A23" r:id="rId54" display="http://canalplan.org.uk/place/4t8o"/>
    <hyperlink ref="A22" r:id="rId55" display="http://canalplan.org.uk/place/ia3a"/>
    <hyperlink ref="A21" r:id="rId56" display="http://canalplan.org.uk/place/4jv3"/>
    <hyperlink ref="A20" r:id="rId57" display="http://canalplan.org.uk/place/d5df"/>
    <hyperlink ref="A19" r:id="rId58" display="http://canalplan.org.uk/place/46co"/>
    <hyperlink ref="A18" r:id="rId59" display="http://canalplan.org.uk/place/73ar"/>
    <hyperlink ref="A17" r:id="rId60" display="http://canalplan.org.uk/place/bp54"/>
    <hyperlink ref="A16" r:id="rId61" display="http://canalplan.org.uk/place/jigu"/>
    <hyperlink ref="A15" r:id="rId62" display="http://canalplan.org.uk/place/9rat"/>
    <hyperlink ref="A14" r:id="rId63" display="http://canalplan.org.uk/place/4c3a"/>
    <hyperlink ref="A13" r:id="rId64" display="http://canalplan.org.uk/place/0e8a"/>
    <hyperlink ref="A12" r:id="rId65" display="http://canalplan.org.uk/place/4pdb"/>
    <hyperlink ref="A11" r:id="rId66" display="http://canalplan.org.uk/place/8avj"/>
    <hyperlink ref="A10" r:id="rId67" display="http://canalplan.org.uk/place/9sml"/>
    <hyperlink ref="A9" r:id="rId68" display="http://canalplan.org.uk/place/g8lu"/>
    <hyperlink ref="A8" r:id="rId69" display="http://canalplan.org.uk/place/m0jt"/>
    <hyperlink ref="A7" r:id="rId70" display="http://canalplan.org.uk/place/f1jo"/>
    <hyperlink ref="A6" r:id="rId71" display="http://canalplan.org.uk/place/gu6h"/>
    <hyperlink ref="A5" r:id="rId72" display="http://canalplan.org.uk/place/nf9n"/>
    <hyperlink ref="A4" r:id="rId73" display="http://canalplan.org.uk/place/qp5k"/>
    <hyperlink ref="A3" r:id="rId74" display="http://canalplan.org.uk/place/ab6c"/>
    <hyperlink ref="A85" r:id="rId75" display="http://canalplan.org.uk/place/4d5g"/>
    <hyperlink ref="A86" r:id="rId76" display="http://canalplan.org.uk/place/2wu1"/>
    <hyperlink ref="A87" r:id="rId77" display="http://canalplan.org.uk/place/5or6"/>
    <hyperlink ref="A89" r:id="rId78" display="http://canalplan.org.uk/place/n705"/>
    <hyperlink ref="A90" r:id="rId79" display="http://canalplan.org.uk/place/2av3"/>
    <hyperlink ref="A92" r:id="rId80" display="http://canalplan.org.uk/place/2kj0"/>
    <hyperlink ref="A93" r:id="rId81" display="http://canalplan.org.uk/place/n7g1"/>
    <hyperlink ref="A94" r:id="rId82" display="http://canalplan.org.uk/place/8l4q"/>
    <hyperlink ref="A95" r:id="rId83" display="http://canalplan.org.uk/place/nr1t"/>
    <hyperlink ref="A96" r:id="rId84" display="http://canalplan.org.uk/place/w2vy"/>
    <hyperlink ref="A97" r:id="rId85" display="http://canalplan.org.uk/place/dm9o"/>
    <hyperlink ref="A98" r:id="rId86" display="http://canalplan.org.uk/place/0n9c"/>
    <hyperlink ref="A99" r:id="rId87" display="http://canalplan.org.uk/place/7467"/>
    <hyperlink ref="A100" r:id="rId88" display="http://canalplan.org.uk/place/r4qq"/>
    <hyperlink ref="C80" r:id="rId89"/>
    <hyperlink ref="C81" r:id="rId90"/>
    <hyperlink ref="C79" r:id="rId91"/>
    <hyperlink ref="A77" r:id="rId92" display="http://canalplan.org.uk/place/4nkh"/>
  </hyperlinks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DistTime&amp;Alerts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</dc:creator>
  <cp:lastModifiedBy>Paw</cp:lastModifiedBy>
  <cp:lastPrinted>2018-10-16T09:14:02Z</cp:lastPrinted>
  <dcterms:created xsi:type="dcterms:W3CDTF">2017-07-04T21:20:17Z</dcterms:created>
  <dcterms:modified xsi:type="dcterms:W3CDTF">2018-10-16T23:34:21Z</dcterms:modified>
</cp:coreProperties>
</file>